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LD SERIES ÅLAND" sheetId="1" r:id="rId4"/>
  </sheets>
  <definedNames/>
  <calcPr/>
  <extLst>
    <ext uri="GoogleSheetsCustomDataVersion2">
      <go:sheetsCustomData xmlns:go="http://customooxmlschemas.google.com/" r:id="rId5" roundtripDataChecksum="u+/G1D/BlRLpxch0VZkmG9tG2UYP+qxu+PURDNjmZng="/>
    </ext>
  </extLst>
</workbook>
</file>

<file path=xl/sharedStrings.xml><?xml version="1.0" encoding="utf-8"?>
<sst xmlns="http://schemas.openxmlformats.org/spreadsheetml/2006/main" count="76" uniqueCount="74">
  <si>
    <t>Times and Distances 
ÖTILLÖ World Series Åland</t>
  </si>
  <si>
    <t>Determine Your Average Personal Race Pace!</t>
  </si>
  <si>
    <t>Ø Running Pace</t>
  </si>
  <si>
    <t xml:space="preserve">Ø Swimming Pace </t>
  </si>
  <si>
    <t>Please note that the calculation does not account for trail gradient or technical difficulties.</t>
  </si>
  <si>
    <t>in min/km</t>
  </si>
  <si>
    <t>in min/100m</t>
  </si>
  <si>
    <t>4.5 min/km = 4min 30s/km</t>
  </si>
  <si>
    <t>2.5 min/100m = 2min 30s/100m</t>
  </si>
  <si>
    <t>Location</t>
  </si>
  <si>
    <t>Running</t>
  </si>
  <si>
    <t>Swimming</t>
  </si>
  <si>
    <t>Total Distance</t>
  </si>
  <si>
    <t>Your Projected Time</t>
  </si>
  <si>
    <t>in meters</t>
  </si>
  <si>
    <t>Time per section</t>
  </si>
  <si>
    <t>Time on clock</t>
  </si>
  <si>
    <t xml:space="preserve">START: </t>
  </si>
  <si>
    <t xml:space="preserve"> in hh:mm</t>
  </si>
  <si>
    <r>
      <rPr>
        <rFont val="Bricolage Grotesque"/>
        <b/>
        <color rgb="FF000000"/>
        <sz val="10.0"/>
      </rPr>
      <t>Start:</t>
    </r>
    <r>
      <rPr>
        <rFont val="Bricolage Grotesque"/>
        <color rgb="FF000000"/>
        <sz val="8.0"/>
      </rPr>
      <t xml:space="preserve"> </t>
    </r>
    <r>
      <rPr>
        <rFont val="Bricolage Grotesque"/>
        <b/>
        <color rgb="FF000000"/>
        <sz val="8.0"/>
      </rPr>
      <t>Run 1 - Time 1</t>
    </r>
  </si>
  <si>
    <t>Time 1 - Swim 1</t>
  </si>
  <si>
    <t>Swim 1</t>
  </si>
  <si>
    <t>Run 2</t>
  </si>
  <si>
    <t>Swim 2</t>
  </si>
  <si>
    <t>Run 3</t>
  </si>
  <si>
    <t>Swim 3</t>
  </si>
  <si>
    <t>Run 4</t>
  </si>
  <si>
    <t>Swim 4</t>
  </si>
  <si>
    <t>Run 5</t>
  </si>
  <si>
    <t>Swim 5</t>
  </si>
  <si>
    <t>Run 6</t>
  </si>
  <si>
    <t>Swim 6</t>
  </si>
  <si>
    <r>
      <rPr>
        <rFont val="Bricolage Grotesque"/>
        <color rgb="FF000000"/>
        <sz val="8.0"/>
      </rPr>
      <t xml:space="preserve">Run 7 - </t>
    </r>
    <r>
      <rPr>
        <rFont val="Bricolage Grotesque"/>
        <b/>
        <color rgb="FF000000"/>
        <sz val="8.0"/>
      </rPr>
      <t>Time 2 - Energy 1</t>
    </r>
  </si>
  <si>
    <t xml:space="preserve">Swim 7 </t>
  </si>
  <si>
    <t xml:space="preserve">Run 8 </t>
  </si>
  <si>
    <t>Swim 8</t>
  </si>
  <si>
    <t>Run 9</t>
  </si>
  <si>
    <t>Swim 9</t>
  </si>
  <si>
    <t>Run 10</t>
  </si>
  <si>
    <r>
      <rPr>
        <rFont val="Bricolage Grotesque"/>
        <color rgb="FF0070C0"/>
        <sz val="8.0"/>
      </rPr>
      <t xml:space="preserve">Swim 10 - </t>
    </r>
    <r>
      <rPr>
        <rFont val="Bricolage Grotesque"/>
        <b/>
        <color rgb="FF000000"/>
        <sz val="8.0"/>
      </rPr>
      <t>Time 3 - Energy 2</t>
    </r>
  </si>
  <si>
    <t>Run 11</t>
  </si>
  <si>
    <t>Swim 11</t>
  </si>
  <si>
    <t>Run 12</t>
  </si>
  <si>
    <t>Swim 12</t>
  </si>
  <si>
    <r>
      <rPr>
        <rFont val="Bricolage Grotesque"/>
        <color theme="1"/>
        <sz val="8.0"/>
      </rPr>
      <t xml:space="preserve">Run 13 - </t>
    </r>
    <r>
      <rPr>
        <rFont val="Bricolage Grotesque"/>
        <b/>
        <color theme="1"/>
        <sz val="8.0"/>
      </rPr>
      <t>Time 4 - Energy 3</t>
    </r>
    <r>
      <rPr>
        <rFont val="Bricolage Grotesque"/>
        <color theme="1"/>
        <sz val="8.0"/>
      </rPr>
      <t xml:space="preserve"> </t>
    </r>
    <r>
      <rPr>
        <rFont val="Bricolage Grotesque"/>
        <b/>
        <color rgb="FFFF0000"/>
        <sz val="8.0"/>
      </rPr>
      <t>CUT-OFF at 14:30</t>
    </r>
  </si>
  <si>
    <t xml:space="preserve">Run 13 </t>
  </si>
  <si>
    <t>Swim 13</t>
  </si>
  <si>
    <t>Run 14</t>
  </si>
  <si>
    <r>
      <rPr>
        <rFont val="Bricolage Grotesque"/>
        <color rgb="FF0070C0"/>
        <sz val="8.0"/>
      </rPr>
      <t>Swim 14</t>
    </r>
    <r>
      <rPr>
        <rFont val="Bricolage Grotesque"/>
        <color rgb="FF0070C0"/>
        <sz val="8.0"/>
      </rPr>
      <t xml:space="preserve"> </t>
    </r>
  </si>
  <si>
    <t>Run 15</t>
  </si>
  <si>
    <t>Swim 15</t>
  </si>
  <si>
    <t>Run 16</t>
  </si>
  <si>
    <t xml:space="preserve">Swim 16 </t>
  </si>
  <si>
    <r>
      <rPr>
        <rFont val="Bricolage Grotesque"/>
        <color rgb="FF000000"/>
        <sz val="8.0"/>
      </rPr>
      <t xml:space="preserve">Run 17 - </t>
    </r>
    <r>
      <rPr>
        <rFont val="Bricolage Grotesque"/>
        <b/>
        <color rgb="FF000000"/>
        <sz val="8.0"/>
      </rPr>
      <t xml:space="preserve">Time 5 - Energy 4 </t>
    </r>
    <r>
      <rPr>
        <rFont val="Bricolage Grotesque"/>
        <b/>
        <color rgb="FFFF0000"/>
        <sz val="8.0"/>
      </rPr>
      <t>CUT-OFF at 17:00</t>
    </r>
  </si>
  <si>
    <r>
      <rPr>
        <rFont val="Bricolage Grotesque"/>
        <b/>
        <color rgb="FF000000"/>
        <sz val="8.0"/>
      </rPr>
      <t>Time 5 -</t>
    </r>
    <r>
      <rPr>
        <rFont val="Bricolage Grotesque"/>
        <color rgb="FF0F9ED5"/>
        <sz val="8.0"/>
      </rPr>
      <t xml:space="preserve"> </t>
    </r>
    <r>
      <rPr>
        <rFont val="Bricolage Grotesque"/>
        <color rgb="FF0070C0"/>
        <sz val="8.0"/>
      </rPr>
      <t>Swim 17</t>
    </r>
  </si>
  <si>
    <t>Swim 17</t>
  </si>
  <si>
    <t xml:space="preserve">Run 18 </t>
  </si>
  <si>
    <t>Swim 18</t>
  </si>
  <si>
    <t>Run 19 - Time 6/Energy Station 5</t>
  </si>
  <si>
    <t>Time 6/Energy Station 5 - Time 7</t>
  </si>
  <si>
    <r>
      <rPr>
        <rFont val="Bricolage Grotesque"/>
        <color rgb="FF000000"/>
        <sz val="8.0"/>
      </rPr>
      <t xml:space="preserve">Time 7 - </t>
    </r>
    <r>
      <rPr>
        <rFont val="Bricolage Grotesque"/>
        <color theme="7"/>
        <sz val="8.0"/>
      </rPr>
      <t>Swim 19</t>
    </r>
  </si>
  <si>
    <t>Swim 19</t>
  </si>
  <si>
    <r>
      <rPr>
        <rFont val="Bricolage Grotesque"/>
        <color rgb="FF000000"/>
        <sz val="8.0"/>
      </rPr>
      <t xml:space="preserve">Run 20 - </t>
    </r>
    <r>
      <rPr>
        <rFont val="Bricolage Grotesque"/>
        <b/>
        <color rgb="FF000000"/>
        <sz val="8.0"/>
      </rPr>
      <t>Time 8</t>
    </r>
  </si>
  <si>
    <t>Swim 20</t>
  </si>
  <si>
    <t>Run 21</t>
  </si>
  <si>
    <t>Swim 21</t>
  </si>
  <si>
    <t>Run 22</t>
  </si>
  <si>
    <t>Swim 22</t>
  </si>
  <si>
    <t>Run 23 - Finish</t>
  </si>
  <si>
    <t>Total distances in meters</t>
  </si>
  <si>
    <t>Total distance:  meters / miles</t>
  </si>
  <si>
    <t>Runs</t>
  </si>
  <si>
    <t>Swims</t>
  </si>
  <si>
    <t>% Swimming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</si>
</sst>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hh]:mm"/>
    <numFmt numFmtId="165" formatCode="0.0%"/>
  </numFmts>
  <fonts count="22">
    <font>
      <sz val="11.0"/>
      <color theme="1"/>
      <name val="Aptos Narrow"/>
      <scheme val="minor"/>
    </font>
    <font>
      <sz val="10.0"/>
      <color rgb="FF000000"/>
      <name val="Times New Roman"/>
    </font>
    <font>
      <sz val="16.0"/>
      <color theme="1"/>
      <name val="Bricolage Grotesque"/>
    </font>
    <font>
      <sz val="18.0"/>
      <color theme="1"/>
      <name val="Bricolage Grotesque"/>
    </font>
    <font>
      <sz val="22.0"/>
      <color theme="1"/>
      <name val="Bricolage Grotesque"/>
    </font>
    <font>
      <sz val="10.0"/>
      <color theme="1"/>
      <name val="Bricolage Grotesque"/>
    </font>
    <font>
      <sz val="8.0"/>
      <color rgb="FF000000"/>
      <name val="Bricolage Grotesque"/>
    </font>
    <font>
      <b/>
      <sz val="10.0"/>
      <color rgb="FF000000"/>
      <name val="Bricolage Grotesque"/>
    </font>
    <font>
      <sz val="7.0"/>
      <color theme="1"/>
      <name val="Bricolage Grotesque"/>
    </font>
    <font/>
    <font>
      <sz val="9.0"/>
      <color theme="1"/>
      <name val="Bricolage Grotesque"/>
    </font>
    <font>
      <sz val="8.0"/>
      <color theme="1"/>
      <name val="Bricolage Grotesque"/>
    </font>
    <font>
      <sz val="11.0"/>
      <color theme="1"/>
      <name val="Bricolage Grotesque"/>
    </font>
    <font>
      <b/>
      <sz val="12.0"/>
      <color rgb="FF000000"/>
      <name val="Bricolage Grotesque"/>
    </font>
    <font>
      <sz val="9.0"/>
      <color rgb="FF7F7F7F"/>
      <name val="Bricolage Grotesque"/>
    </font>
    <font>
      <sz val="10.0"/>
      <color rgb="FF000000"/>
      <name val="Bricolage Grotesque"/>
    </font>
    <font>
      <sz val="8.0"/>
      <color theme="4"/>
      <name val="Bricolage Grotesque"/>
    </font>
    <font>
      <sz val="8.0"/>
      <color rgb="FF0070C0"/>
      <name val="Bricolage Grotesque"/>
    </font>
    <font>
      <sz val="8.0"/>
      <color rgb="FF156082"/>
      <name val="Bricolage Grotesque"/>
    </font>
    <font>
      <sz val="8.0"/>
      <color rgb="FF4A86E8"/>
      <name val="Bricolage Grotesque"/>
    </font>
    <font>
      <sz val="10.0"/>
      <color theme="4"/>
      <name val="Bricolage Grotesque"/>
    </font>
    <font>
      <sz val="9.0"/>
      <color rgb="FF000000"/>
      <name val="Bricolage Grotesque"/>
    </font>
  </fonts>
  <fills count="7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24">
    <border/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top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0" fillId="0" fontId="4" numFmtId="0" xfId="0" applyAlignment="1" applyFont="1">
      <alignment horizontal="left" shrinkToFit="0" vertical="top" wrapText="1"/>
    </xf>
    <xf borderId="2" fillId="0" fontId="5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4" fillId="2" fontId="7" numFmtId="0" xfId="0" applyAlignment="1" applyBorder="1" applyFill="1" applyFont="1">
      <alignment horizontal="center" readingOrder="0" vertical="center"/>
    </xf>
    <xf borderId="5" fillId="0" fontId="6" numFmtId="0" xfId="0" applyAlignment="1" applyBorder="1" applyFont="1">
      <alignment horizontal="center" vertical="center"/>
    </xf>
    <xf borderId="6" fillId="2" fontId="7" numFmtId="0" xfId="0" applyAlignment="1" applyBorder="1" applyFont="1">
      <alignment horizontal="center" readingOrder="0" vertical="center"/>
    </xf>
    <xf borderId="4" fillId="0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7" fillId="0" fontId="9" numFmtId="0" xfId="0" applyBorder="1" applyFont="1"/>
    <xf borderId="3" fillId="0" fontId="10" numFmtId="0" xfId="0" applyAlignment="1" applyBorder="1" applyFont="1">
      <alignment horizontal="center" shrinkToFit="0" vertical="center" wrapText="1"/>
    </xf>
    <xf borderId="8" fillId="0" fontId="9" numFmtId="0" xfId="0" applyBorder="1" applyFont="1"/>
    <xf borderId="9" fillId="0" fontId="10" numFmtId="0" xfId="0" applyAlignment="1" applyBorder="1" applyFont="1">
      <alignment horizontal="center" shrinkToFit="0" vertical="center" wrapText="1"/>
    </xf>
    <xf borderId="10" fillId="0" fontId="9" numFmtId="0" xfId="0" applyBorder="1" applyFont="1"/>
    <xf borderId="11" fillId="0" fontId="9" numFmtId="0" xfId="0" applyBorder="1" applyFont="1"/>
    <xf borderId="12" fillId="0" fontId="9" numFmtId="0" xfId="0" applyBorder="1" applyFont="1"/>
    <xf borderId="13" fillId="0" fontId="11" numFmtId="0" xfId="0" applyAlignment="1" applyBorder="1" applyFont="1">
      <alignment horizontal="center" shrinkToFit="0" vertical="center" wrapText="1"/>
    </xf>
    <xf borderId="14" fillId="0" fontId="9" numFmtId="0" xfId="0" applyBorder="1" applyFont="1"/>
    <xf borderId="15" fillId="3" fontId="12" numFmtId="0" xfId="0" applyAlignment="1" applyBorder="1" applyFill="1" applyFont="1">
      <alignment horizontal="left" vertical="top"/>
    </xf>
    <xf borderId="3" fillId="3" fontId="10" numFmtId="0" xfId="0" applyAlignment="1" applyBorder="1" applyFont="1">
      <alignment horizontal="center" shrinkToFit="0" vertical="top" wrapText="1"/>
    </xf>
    <xf borderId="3" fillId="3" fontId="12" numFmtId="0" xfId="0" applyAlignment="1" applyBorder="1" applyFont="1">
      <alignment horizontal="center" shrinkToFit="0" vertical="top" wrapText="1"/>
    </xf>
    <xf borderId="16" fillId="3" fontId="12" numFmtId="0" xfId="0" applyAlignment="1" applyBorder="1" applyFont="1">
      <alignment horizontal="center" shrinkToFit="0" vertical="top" wrapText="1"/>
    </xf>
    <xf borderId="17" fillId="3" fontId="12" numFmtId="0" xfId="0" applyAlignment="1" applyBorder="1" applyFont="1">
      <alignment horizontal="center" shrinkToFit="0" vertical="top" wrapText="1"/>
    </xf>
    <xf borderId="13" fillId="0" fontId="12" numFmtId="0" xfId="0" applyAlignment="1" applyBorder="1" applyFont="1">
      <alignment horizontal="center" vertical="top"/>
    </xf>
    <xf borderId="3" fillId="0" fontId="12" numFmtId="0" xfId="0" applyAlignment="1" applyBorder="1" applyFont="1">
      <alignment horizontal="center" shrinkToFit="0" vertical="top" wrapText="1"/>
    </xf>
    <xf borderId="13" fillId="0" fontId="12" numFmtId="0" xfId="0" applyAlignment="1" applyBorder="1" applyFont="1">
      <alignment horizontal="center" shrinkToFit="0" vertical="top" wrapText="1"/>
    </xf>
    <xf borderId="18" fillId="0" fontId="7" numFmtId="0" xfId="0" applyAlignment="1" applyBorder="1" applyFont="1">
      <alignment horizontal="left" shrinkToFit="0" vertical="top" wrapText="1"/>
    </xf>
    <xf borderId="3" fillId="0" fontId="10" numFmtId="0" xfId="0" applyAlignment="1" applyBorder="1" applyFont="1">
      <alignment horizontal="center" shrinkToFit="0" vertical="top" wrapText="1"/>
    </xf>
    <xf borderId="3" fillId="0" fontId="10" numFmtId="20" xfId="0" applyAlignment="1" applyBorder="1" applyFont="1" applyNumberFormat="1">
      <alignment horizontal="center" shrinkToFit="0" vertical="top" wrapText="1"/>
    </xf>
    <xf borderId="3" fillId="0" fontId="13" numFmtId="0" xfId="0" applyAlignment="1" applyBorder="1" applyFont="1">
      <alignment horizontal="left" shrinkToFit="0" vertical="top" wrapText="1"/>
    </xf>
    <xf borderId="3" fillId="0" fontId="10" numFmtId="0" xfId="0" applyAlignment="1" applyBorder="1" applyFont="1">
      <alignment horizontal="left" readingOrder="0" shrinkToFit="0" vertical="top" wrapText="1"/>
    </xf>
    <xf borderId="3" fillId="0" fontId="10" numFmtId="0" xfId="0" applyAlignment="1" applyBorder="1" applyFont="1">
      <alignment horizontal="left" shrinkToFit="0" vertical="top" wrapText="1"/>
    </xf>
    <xf borderId="3" fillId="0" fontId="14" numFmtId="0" xfId="0" applyAlignment="1" applyBorder="1" applyFont="1">
      <alignment horizontal="center" shrinkToFit="0" vertical="top" wrapText="1"/>
    </xf>
    <xf borderId="3" fillId="0" fontId="15" numFmtId="164" xfId="0" applyAlignment="1" applyBorder="1" applyFont="1" applyNumberFormat="1">
      <alignment horizontal="center" shrinkToFit="0" vertical="top" wrapText="1"/>
    </xf>
    <xf borderId="19" fillId="4" fontId="6" numFmtId="0" xfId="0" applyAlignment="1" applyBorder="1" applyFill="1" applyFont="1">
      <alignment horizontal="left" readingOrder="0" shrinkToFit="0" vertical="top" wrapText="1"/>
    </xf>
    <xf borderId="3" fillId="5" fontId="11" numFmtId="3" xfId="0" applyAlignment="1" applyBorder="1" applyFill="1" applyFont="1" applyNumberFormat="1">
      <alignment horizontal="center" readingOrder="0" shrinkToFit="1" vertical="top" wrapText="0"/>
    </xf>
    <xf borderId="3" fillId="4" fontId="16" numFmtId="3" xfId="0" applyAlignment="1" applyBorder="1" applyFont="1" applyNumberFormat="1">
      <alignment horizontal="center" shrinkToFit="1" vertical="top" wrapText="0"/>
    </xf>
    <xf borderId="3" fillId="5" fontId="11" numFmtId="3" xfId="0" applyAlignment="1" applyBorder="1" applyFont="1" applyNumberFormat="1">
      <alignment horizontal="center" shrinkToFit="1" vertical="top" wrapText="0"/>
    </xf>
    <xf borderId="20" fillId="4" fontId="11" numFmtId="164" xfId="0" applyAlignment="1" applyBorder="1" applyFont="1" applyNumberFormat="1">
      <alignment horizontal="center" shrinkToFit="0" vertical="top" wrapText="1"/>
    </xf>
    <xf borderId="20" fillId="5" fontId="11" numFmtId="164" xfId="0" applyAlignment="1" applyBorder="1" applyFont="1" applyNumberFormat="1">
      <alignment horizontal="center" shrinkToFit="0" vertical="top" wrapText="1"/>
    </xf>
    <xf borderId="15" fillId="4" fontId="17" numFmtId="0" xfId="0" applyAlignment="1" applyBorder="1" applyFont="1">
      <alignment horizontal="left" readingOrder="0" shrinkToFit="0" vertical="top" wrapText="1"/>
    </xf>
    <xf borderId="3" fillId="4" fontId="18" numFmtId="3" xfId="0" applyAlignment="1" applyBorder="1" applyFont="1" applyNumberFormat="1">
      <alignment horizontal="center" readingOrder="0" shrinkToFit="1" vertical="top" wrapText="0"/>
    </xf>
    <xf borderId="19" fillId="4" fontId="6" numFmtId="0" xfId="0" applyAlignment="1" applyBorder="1" applyFont="1">
      <alignment horizontal="left" shrinkToFit="0" vertical="top" wrapText="1"/>
    </xf>
    <xf borderId="15" fillId="4" fontId="17" numFmtId="0" xfId="0" applyAlignment="1" applyBorder="1" applyFont="1">
      <alignment horizontal="left" shrinkToFit="0" vertical="top" wrapText="1"/>
    </xf>
    <xf borderId="3" fillId="5" fontId="6" numFmtId="3" xfId="0" applyAlignment="1" applyBorder="1" applyFont="1" applyNumberFormat="1">
      <alignment horizontal="center" shrinkToFit="1" vertical="top" wrapText="0"/>
    </xf>
    <xf borderId="17" fillId="4" fontId="6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horizontal="left" readingOrder="0" vertical="top"/>
    </xf>
    <xf borderId="19" fillId="4" fontId="11" numFmtId="0" xfId="0" applyAlignment="1" applyBorder="1" applyFont="1">
      <alignment horizontal="left" readingOrder="0" shrinkToFit="0" vertical="top" wrapText="1"/>
    </xf>
    <xf borderId="3" fillId="5" fontId="6" numFmtId="3" xfId="0" applyAlignment="1" applyBorder="1" applyFont="1" applyNumberFormat="1">
      <alignment horizontal="center" readingOrder="0" shrinkToFit="1" vertical="top" wrapText="0"/>
    </xf>
    <xf borderId="21" fillId="4" fontId="6" numFmtId="4" xfId="0" applyAlignment="1" applyBorder="1" applyFont="1" applyNumberFormat="1">
      <alignment horizontal="left" readingOrder="0" shrinkToFit="0" vertical="top" wrapText="1"/>
    </xf>
    <xf borderId="3" fillId="4" fontId="16" numFmtId="4" xfId="0" applyAlignment="1" applyBorder="1" applyFont="1" applyNumberFormat="1">
      <alignment horizontal="center" shrinkToFit="1" vertical="top" wrapText="0"/>
    </xf>
    <xf borderId="0" fillId="0" fontId="1" numFmtId="4" xfId="0" applyAlignment="1" applyFont="1" applyNumberFormat="1">
      <alignment horizontal="left" vertical="top"/>
    </xf>
    <xf borderId="19" fillId="4" fontId="6" numFmtId="4" xfId="0" applyAlignment="1" applyBorder="1" applyFont="1" applyNumberFormat="1">
      <alignment horizontal="left" readingOrder="0" shrinkToFit="0" vertical="top" wrapText="1"/>
    </xf>
    <xf borderId="0" fillId="0" fontId="1" numFmtId="164" xfId="0" applyAlignment="1" applyFont="1" applyNumberFormat="1">
      <alignment horizontal="left" vertical="top"/>
    </xf>
    <xf borderId="0" fillId="0" fontId="1" numFmtId="20" xfId="0" applyAlignment="1" applyFont="1" applyNumberFormat="1">
      <alignment horizontal="left" vertical="top"/>
    </xf>
    <xf borderId="3" fillId="0" fontId="19" numFmtId="0" xfId="0" applyAlignment="1" applyBorder="1" applyFont="1">
      <alignment horizontal="left" readingOrder="0" shrinkToFit="0" vertical="top" wrapText="1"/>
    </xf>
    <xf borderId="3" fillId="5" fontId="11" numFmtId="0" xfId="0" applyAlignment="1" applyBorder="1" applyFont="1">
      <alignment horizontal="left" shrinkToFit="0" vertical="top" wrapText="1"/>
    </xf>
    <xf borderId="3" fillId="0" fontId="18" numFmtId="0" xfId="0" applyAlignment="1" applyBorder="1" applyFont="1">
      <alignment horizontal="center" readingOrder="0" shrinkToFit="0" vertical="top" wrapText="1"/>
    </xf>
    <xf borderId="3" fillId="4" fontId="11" numFmtId="164" xfId="0" applyAlignment="1" applyBorder="1" applyFont="1" applyNumberFormat="1">
      <alignment horizontal="center" shrinkToFit="0" vertical="top" wrapText="1"/>
    </xf>
    <xf borderId="3" fillId="5" fontId="11" numFmtId="164" xfId="0" applyAlignment="1" applyBorder="1" applyFont="1" applyNumberFormat="1">
      <alignment horizontal="center" shrinkToFit="0" vertical="top" wrapText="1"/>
    </xf>
    <xf borderId="3" fillId="4" fontId="6" numFmtId="0" xfId="0" applyAlignment="1" applyBorder="1" applyFont="1">
      <alignment horizontal="left" readingOrder="0" shrinkToFit="0" vertical="top" wrapText="1"/>
    </xf>
    <xf borderId="3" fillId="5" fontId="11" numFmtId="0" xfId="0" applyAlignment="1" applyBorder="1" applyFont="1">
      <alignment horizontal="center" readingOrder="0" shrinkToFit="0" vertical="top" wrapText="1"/>
    </xf>
    <xf borderId="3" fillId="0" fontId="11" numFmtId="0" xfId="0" applyAlignment="1" applyBorder="1" applyFont="1">
      <alignment horizontal="left" shrinkToFit="0" vertical="top" wrapText="1"/>
    </xf>
    <xf borderId="0" fillId="6" fontId="6" numFmtId="0" xfId="0" applyAlignment="1" applyFill="1" applyFont="1">
      <alignment horizontal="left" readingOrder="0" shrinkToFit="0" vertical="top" wrapText="1"/>
    </xf>
    <xf borderId="0" fillId="6" fontId="11" numFmtId="0" xfId="0" applyAlignment="1" applyFont="1">
      <alignment horizontal="center" readingOrder="0" shrinkToFit="0" vertical="top" wrapText="1"/>
    </xf>
    <xf borderId="0" fillId="6" fontId="11" numFmtId="0" xfId="0" applyAlignment="1" applyFont="1">
      <alignment horizontal="left" shrinkToFit="0" vertical="top" wrapText="1"/>
    </xf>
    <xf borderId="0" fillId="6" fontId="11" numFmtId="3" xfId="0" applyAlignment="1" applyFont="1" applyNumberFormat="1">
      <alignment horizontal="center" shrinkToFit="1" vertical="top" wrapText="0"/>
    </xf>
    <xf borderId="0" fillId="6" fontId="11" numFmtId="164" xfId="0" applyAlignment="1" applyFont="1" applyNumberFormat="1">
      <alignment horizontal="center" shrinkToFit="0" vertical="top" wrapText="1"/>
    </xf>
    <xf borderId="22" fillId="0" fontId="15" numFmtId="0" xfId="0" applyAlignment="1" applyBorder="1" applyFont="1">
      <alignment horizontal="left" vertical="top"/>
    </xf>
    <xf borderId="22" fillId="0" fontId="15" numFmtId="3" xfId="0" applyAlignment="1" applyBorder="1" applyFont="1" applyNumberFormat="1">
      <alignment horizontal="center" vertical="top"/>
    </xf>
    <xf borderId="22" fillId="0" fontId="20" numFmtId="3" xfId="0" applyAlignment="1" applyBorder="1" applyFont="1" applyNumberFormat="1">
      <alignment horizontal="center" vertical="top"/>
    </xf>
    <xf borderId="23" fillId="0" fontId="5" numFmtId="3" xfId="0" applyAlignment="1" applyBorder="1" applyFont="1" applyNumberFormat="1">
      <alignment horizontal="center" vertical="top"/>
    </xf>
    <xf borderId="22" fillId="0" fontId="5" numFmtId="21" xfId="0" applyAlignment="1" applyBorder="1" applyFont="1" applyNumberFormat="1">
      <alignment horizontal="center" vertical="top"/>
    </xf>
    <xf borderId="0" fillId="0" fontId="15" numFmtId="0" xfId="0" applyAlignment="1" applyFont="1">
      <alignment horizontal="left" vertical="top"/>
    </xf>
    <xf borderId="0" fillId="0" fontId="12" numFmtId="0" xfId="0" applyAlignment="1" applyFont="1">
      <alignment horizontal="left" vertical="top"/>
    </xf>
    <xf borderId="0" fillId="0" fontId="21" numFmtId="0" xfId="0" applyAlignment="1" applyFont="1">
      <alignment horizontal="center" vertical="center"/>
    </xf>
    <xf borderId="0" fillId="0" fontId="15" numFmtId="0" xfId="0" applyAlignment="1" applyFont="1">
      <alignment horizontal="right" vertical="top"/>
    </xf>
    <xf borderId="0" fillId="0" fontId="15" numFmtId="3" xfId="0" applyAlignment="1" applyFont="1" applyNumberFormat="1">
      <alignment horizontal="center" vertical="top"/>
    </xf>
    <xf borderId="0" fillId="0" fontId="15" numFmtId="4" xfId="0" applyAlignment="1" applyFont="1" applyNumberFormat="1">
      <alignment horizontal="left" vertical="top"/>
    </xf>
    <xf borderId="0" fillId="0" fontId="15" numFmtId="0" xfId="0" applyAlignment="1" applyFont="1">
      <alignment horizontal="center" readingOrder="0" vertical="top"/>
    </xf>
    <xf borderId="0" fillId="0" fontId="15" numFmtId="165" xfId="0" applyAlignment="1" applyFont="1" applyNumberForma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DBE9F7"/>
          <bgColor rgb="FFDBE9F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285750</xdr:colOff>
      <xdr:row>4</xdr:row>
      <xdr:rowOff>76200</xdr:rowOff>
    </xdr:from>
    <xdr:ext cx="323850" cy="495300"/>
    <xdr:sp>
      <xdr:nvSpPr>
        <xdr:cNvPr id="3" name="Shape 3"/>
        <xdr:cNvSpPr/>
      </xdr:nvSpPr>
      <xdr:spPr>
        <a:xfrm>
          <a:off x="5188838" y="3537113"/>
          <a:ext cx="314325" cy="485775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314325</xdr:colOff>
      <xdr:row>4</xdr:row>
      <xdr:rowOff>85725</xdr:rowOff>
    </xdr:from>
    <xdr:ext cx="333375" cy="485775"/>
    <xdr:sp>
      <xdr:nvSpPr>
        <xdr:cNvPr id="4" name="Shape 4"/>
        <xdr:cNvSpPr/>
      </xdr:nvSpPr>
      <xdr:spPr>
        <a:xfrm>
          <a:off x="5184075" y="3541875"/>
          <a:ext cx="323850" cy="476250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114300</xdr:colOff>
      <xdr:row>4</xdr:row>
      <xdr:rowOff>152400</xdr:rowOff>
    </xdr:from>
    <xdr:ext cx="762000" cy="323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7.25"/>
    <col customWidth="1" min="2" max="4" width="11.88"/>
    <col customWidth="1" min="5" max="5" width="12.75"/>
    <col customWidth="1" min="6" max="6" width="11.88"/>
    <col customWidth="1" min="7" max="26" width="7.5"/>
  </cols>
  <sheetData>
    <row r="1" ht="1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9.5" customHeight="1">
      <c r="A5" s="2" t="s">
        <v>0</v>
      </c>
      <c r="B5" s="3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0" customHeight="1">
      <c r="A6" s="5" t="s">
        <v>1</v>
      </c>
      <c r="B6" s="6" t="s">
        <v>2</v>
      </c>
      <c r="C6" s="7">
        <v>4.5</v>
      </c>
      <c r="D6" s="8" t="s">
        <v>3</v>
      </c>
      <c r="E6" s="9">
        <v>2.5</v>
      </c>
      <c r="F6" s="10" t="s">
        <v>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7.25" customHeight="1">
      <c r="A7" s="12"/>
      <c r="B7" s="13" t="s">
        <v>5</v>
      </c>
      <c r="C7" s="14"/>
      <c r="D7" s="15" t="s">
        <v>6</v>
      </c>
      <c r="E7" s="16"/>
      <c r="F7" s="1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75" customHeight="1">
      <c r="A8" s="18"/>
      <c r="B8" s="19" t="s">
        <v>7</v>
      </c>
      <c r="C8" s="20"/>
      <c r="D8" s="19" t="s">
        <v>8</v>
      </c>
      <c r="E8" s="20"/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7.5" customHeight="1">
      <c r="A9" s="21"/>
      <c r="B9" s="22"/>
      <c r="C9" s="23"/>
      <c r="D9" s="22"/>
      <c r="E9" s="24"/>
      <c r="F9" s="2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26" t="s">
        <v>9</v>
      </c>
      <c r="B10" s="27" t="s">
        <v>10</v>
      </c>
      <c r="C10" s="27" t="s">
        <v>11</v>
      </c>
      <c r="D10" s="27" t="s">
        <v>12</v>
      </c>
      <c r="E10" s="28" t="s">
        <v>13</v>
      </c>
      <c r="F10" s="2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29"/>
      <c r="B11" s="30" t="s">
        <v>14</v>
      </c>
      <c r="C11" s="30" t="s">
        <v>14</v>
      </c>
      <c r="D11" s="30" t="s">
        <v>14</v>
      </c>
      <c r="E11" s="30" t="s">
        <v>15</v>
      </c>
      <c r="F11" s="31" t="s">
        <v>16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32" t="s">
        <v>17</v>
      </c>
      <c r="B12" s="33"/>
      <c r="C12" s="34"/>
      <c r="D12" s="35"/>
      <c r="E12" s="30" t="s">
        <v>18</v>
      </c>
      <c r="F12" s="36">
        <v>0.3229166666666667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37" t="s">
        <v>19</v>
      </c>
      <c r="B13" s="38">
        <v>1900.0</v>
      </c>
      <c r="C13" s="39"/>
      <c r="D13" s="40">
        <f>B13+C13</f>
        <v>1900</v>
      </c>
      <c r="E13" s="41">
        <f t="shared" ref="E13:E62" si="1">ROUND(((B13/1000)*$C$6/1440)+(C13/100)*$E$6/1440,5)</f>
        <v>0.00594</v>
      </c>
      <c r="F13" s="42">
        <f t="shared" ref="F13:F62" si="2">F12+E13</f>
        <v>0.3288566667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37" t="s">
        <v>20</v>
      </c>
      <c r="B14" s="38">
        <v>700.0</v>
      </c>
      <c r="C14" s="39"/>
      <c r="D14" s="40">
        <f t="shared" ref="D14:D62" si="3">D13+B14+C14</f>
        <v>2600</v>
      </c>
      <c r="E14" s="41">
        <f t="shared" si="1"/>
        <v>0.00219</v>
      </c>
      <c r="F14" s="42">
        <f t="shared" si="2"/>
        <v>0.3310466667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43" t="s">
        <v>21</v>
      </c>
      <c r="B15" s="40"/>
      <c r="C15" s="44">
        <v>200.0</v>
      </c>
      <c r="D15" s="40">
        <f t="shared" si="3"/>
        <v>2800</v>
      </c>
      <c r="E15" s="41">
        <f t="shared" si="1"/>
        <v>0.00347</v>
      </c>
      <c r="F15" s="42">
        <f t="shared" si="2"/>
        <v>0.3345166667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5" t="s">
        <v>22</v>
      </c>
      <c r="B16" s="40">
        <v>200.0</v>
      </c>
      <c r="C16" s="39"/>
      <c r="D16" s="40">
        <f t="shared" si="3"/>
        <v>3000</v>
      </c>
      <c r="E16" s="41">
        <f t="shared" si="1"/>
        <v>0.00063</v>
      </c>
      <c r="F16" s="42">
        <f t="shared" si="2"/>
        <v>0.3351466667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6" t="s">
        <v>23</v>
      </c>
      <c r="B17" s="40"/>
      <c r="C17" s="39">
        <v>300.0</v>
      </c>
      <c r="D17" s="40">
        <f t="shared" si="3"/>
        <v>3300</v>
      </c>
      <c r="E17" s="41">
        <f t="shared" si="1"/>
        <v>0.00521</v>
      </c>
      <c r="F17" s="42">
        <f t="shared" si="2"/>
        <v>0.3403566667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5" t="s">
        <v>24</v>
      </c>
      <c r="B18" s="40">
        <v>1200.0</v>
      </c>
      <c r="C18" s="39"/>
      <c r="D18" s="40">
        <f t="shared" si="3"/>
        <v>4500</v>
      </c>
      <c r="E18" s="41">
        <f t="shared" si="1"/>
        <v>0.00375</v>
      </c>
      <c r="F18" s="42">
        <f t="shared" si="2"/>
        <v>0.3441066667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46" t="s">
        <v>25</v>
      </c>
      <c r="B19" s="47"/>
      <c r="C19" s="39">
        <v>300.0</v>
      </c>
      <c r="D19" s="40">
        <f t="shared" si="3"/>
        <v>4800</v>
      </c>
      <c r="E19" s="41">
        <f t="shared" si="1"/>
        <v>0.00521</v>
      </c>
      <c r="F19" s="42">
        <f t="shared" si="2"/>
        <v>0.3493166667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45" t="s">
        <v>26</v>
      </c>
      <c r="B20" s="40">
        <v>1200.0</v>
      </c>
      <c r="C20" s="39"/>
      <c r="D20" s="40">
        <f t="shared" si="3"/>
        <v>6000</v>
      </c>
      <c r="E20" s="41">
        <f t="shared" si="1"/>
        <v>0.00375</v>
      </c>
      <c r="F20" s="42">
        <f t="shared" si="2"/>
        <v>0.3530666667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46" t="s">
        <v>27</v>
      </c>
      <c r="B21" s="47"/>
      <c r="C21" s="39">
        <v>150.0</v>
      </c>
      <c r="D21" s="40">
        <f t="shared" si="3"/>
        <v>6150</v>
      </c>
      <c r="E21" s="41">
        <f t="shared" si="1"/>
        <v>0.0026</v>
      </c>
      <c r="F21" s="42">
        <f t="shared" si="2"/>
        <v>0.3556666667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45" t="s">
        <v>28</v>
      </c>
      <c r="B22" s="40">
        <v>750.0</v>
      </c>
      <c r="C22" s="39"/>
      <c r="D22" s="40">
        <f t="shared" si="3"/>
        <v>6900</v>
      </c>
      <c r="E22" s="41">
        <f t="shared" si="1"/>
        <v>0.00234</v>
      </c>
      <c r="F22" s="42">
        <f t="shared" si="2"/>
        <v>0.3580066667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6" t="s">
        <v>29</v>
      </c>
      <c r="B23" s="47"/>
      <c r="C23" s="39">
        <v>450.0</v>
      </c>
      <c r="D23" s="40">
        <f t="shared" si="3"/>
        <v>7350</v>
      </c>
      <c r="E23" s="41">
        <f t="shared" si="1"/>
        <v>0.00781</v>
      </c>
      <c r="F23" s="42">
        <f t="shared" si="2"/>
        <v>0.3658166667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45" t="s">
        <v>30</v>
      </c>
      <c r="B24" s="40">
        <v>600.0</v>
      </c>
      <c r="C24" s="39"/>
      <c r="D24" s="40">
        <f t="shared" si="3"/>
        <v>7950</v>
      </c>
      <c r="E24" s="41">
        <f t="shared" si="1"/>
        <v>0.00188</v>
      </c>
      <c r="F24" s="42">
        <f t="shared" si="2"/>
        <v>0.3676966667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6" t="s">
        <v>31</v>
      </c>
      <c r="B25" s="40"/>
      <c r="C25" s="39">
        <v>600.0</v>
      </c>
      <c r="D25" s="40">
        <f t="shared" si="3"/>
        <v>8550</v>
      </c>
      <c r="E25" s="41">
        <f t="shared" si="1"/>
        <v>0.01042</v>
      </c>
      <c r="F25" s="42">
        <f t="shared" si="2"/>
        <v>0.3781166667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7" t="s">
        <v>32</v>
      </c>
      <c r="B26" s="47">
        <v>950.0</v>
      </c>
      <c r="C26" s="39"/>
      <c r="D26" s="40">
        <f t="shared" si="3"/>
        <v>9500</v>
      </c>
      <c r="E26" s="41">
        <f t="shared" si="1"/>
        <v>0.00297</v>
      </c>
      <c r="F26" s="42">
        <f t="shared" si="2"/>
        <v>0.3810866667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43" t="s">
        <v>33</v>
      </c>
      <c r="B27" s="40"/>
      <c r="C27" s="44">
        <v>1300.0</v>
      </c>
      <c r="D27" s="40">
        <f t="shared" si="3"/>
        <v>10800</v>
      </c>
      <c r="E27" s="41">
        <f t="shared" si="1"/>
        <v>0.02257</v>
      </c>
      <c r="F27" s="42">
        <f t="shared" si="2"/>
        <v>0.4036566667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48" t="s">
        <v>34</v>
      </c>
      <c r="B28" s="40">
        <v>1000.0</v>
      </c>
      <c r="C28" s="39"/>
      <c r="D28" s="40">
        <f t="shared" si="3"/>
        <v>11800</v>
      </c>
      <c r="E28" s="41">
        <f t="shared" si="1"/>
        <v>0.00313</v>
      </c>
      <c r="F28" s="42">
        <f t="shared" si="2"/>
        <v>0.4067866667</v>
      </c>
      <c r="G28" s="1"/>
      <c r="H28" s="1"/>
      <c r="I28" s="1"/>
      <c r="J28" s="4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46" t="s">
        <v>35</v>
      </c>
      <c r="B29" s="47"/>
      <c r="C29" s="39">
        <v>150.0</v>
      </c>
      <c r="D29" s="40">
        <f t="shared" si="3"/>
        <v>11950</v>
      </c>
      <c r="E29" s="41">
        <f t="shared" si="1"/>
        <v>0.0026</v>
      </c>
      <c r="F29" s="42">
        <f t="shared" si="2"/>
        <v>0.4093866667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45" t="s">
        <v>36</v>
      </c>
      <c r="B30" s="40">
        <v>500.0</v>
      </c>
      <c r="C30" s="39"/>
      <c r="D30" s="40">
        <f t="shared" si="3"/>
        <v>12450</v>
      </c>
      <c r="E30" s="41">
        <f t="shared" si="1"/>
        <v>0.00156</v>
      </c>
      <c r="F30" s="42">
        <f t="shared" si="2"/>
        <v>0.4109466667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46" t="s">
        <v>37</v>
      </c>
      <c r="B31" s="40"/>
      <c r="C31" s="39">
        <v>650.0</v>
      </c>
      <c r="D31" s="40">
        <f t="shared" si="3"/>
        <v>13100</v>
      </c>
      <c r="E31" s="41">
        <f t="shared" si="1"/>
        <v>0.01128</v>
      </c>
      <c r="F31" s="42">
        <f t="shared" si="2"/>
        <v>0.4222266667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45" t="s">
        <v>38</v>
      </c>
      <c r="B32" s="47">
        <v>250.0</v>
      </c>
      <c r="C32" s="39"/>
      <c r="D32" s="40">
        <f t="shared" si="3"/>
        <v>13350</v>
      </c>
      <c r="E32" s="41">
        <f t="shared" si="1"/>
        <v>0.00078</v>
      </c>
      <c r="F32" s="42">
        <f t="shared" si="2"/>
        <v>0.4230066667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43" t="s">
        <v>39</v>
      </c>
      <c r="B33" s="47"/>
      <c r="C33" s="39">
        <v>550.0</v>
      </c>
      <c r="D33" s="40">
        <f t="shared" si="3"/>
        <v>13900</v>
      </c>
      <c r="E33" s="41">
        <f t="shared" si="1"/>
        <v>0.00955</v>
      </c>
      <c r="F33" s="42">
        <f t="shared" si="2"/>
        <v>0.4325566667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45" t="s">
        <v>40</v>
      </c>
      <c r="B34" s="40">
        <v>1450.0</v>
      </c>
      <c r="C34" s="39"/>
      <c r="D34" s="40">
        <f t="shared" si="3"/>
        <v>15350</v>
      </c>
      <c r="E34" s="41">
        <f t="shared" si="1"/>
        <v>0.00453</v>
      </c>
      <c r="F34" s="42">
        <f t="shared" si="2"/>
        <v>0.4370866667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46" t="s">
        <v>41</v>
      </c>
      <c r="B35" s="47"/>
      <c r="C35" s="39">
        <v>650.0</v>
      </c>
      <c r="D35" s="40">
        <f t="shared" si="3"/>
        <v>16000</v>
      </c>
      <c r="E35" s="41">
        <f t="shared" si="1"/>
        <v>0.01128</v>
      </c>
      <c r="F35" s="42">
        <f t="shared" si="2"/>
        <v>0.4483666667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45" t="s">
        <v>42</v>
      </c>
      <c r="B36" s="40">
        <v>1900.0</v>
      </c>
      <c r="C36" s="39"/>
      <c r="D36" s="40">
        <f t="shared" si="3"/>
        <v>17900</v>
      </c>
      <c r="E36" s="41">
        <f t="shared" si="1"/>
        <v>0.00594</v>
      </c>
      <c r="F36" s="42">
        <f t="shared" si="2"/>
        <v>0.4543066667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46" t="s">
        <v>43</v>
      </c>
      <c r="B37" s="47"/>
      <c r="C37" s="39">
        <v>400.0</v>
      </c>
      <c r="D37" s="40">
        <f t="shared" si="3"/>
        <v>18300</v>
      </c>
      <c r="E37" s="41">
        <f t="shared" si="1"/>
        <v>0.00694</v>
      </c>
      <c r="F37" s="42">
        <f t="shared" si="2"/>
        <v>0.4612466667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50" t="s">
        <v>44</v>
      </c>
      <c r="B38" s="51">
        <v>1450.0</v>
      </c>
      <c r="C38" s="39"/>
      <c r="D38" s="40">
        <f t="shared" si="3"/>
        <v>19750</v>
      </c>
      <c r="E38" s="41">
        <f t="shared" si="1"/>
        <v>0.00453</v>
      </c>
      <c r="F38" s="42">
        <f t="shared" si="2"/>
        <v>0.4657766667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45" t="s">
        <v>45</v>
      </c>
      <c r="B39" s="38">
        <v>2200.0</v>
      </c>
      <c r="C39" s="39"/>
      <c r="D39" s="40">
        <f t="shared" si="3"/>
        <v>21950</v>
      </c>
      <c r="E39" s="41">
        <f t="shared" si="1"/>
        <v>0.00688</v>
      </c>
      <c r="F39" s="42">
        <f t="shared" si="2"/>
        <v>0.4726566667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46" t="s">
        <v>46</v>
      </c>
      <c r="B40" s="47"/>
      <c r="C40" s="39">
        <v>800.0</v>
      </c>
      <c r="D40" s="40">
        <f t="shared" si="3"/>
        <v>22750</v>
      </c>
      <c r="E40" s="41">
        <f t="shared" si="1"/>
        <v>0.01389</v>
      </c>
      <c r="F40" s="42">
        <f t="shared" si="2"/>
        <v>0.4865466667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45" t="s">
        <v>47</v>
      </c>
      <c r="B41" s="38">
        <v>3000.0</v>
      </c>
      <c r="C41" s="39"/>
      <c r="D41" s="40">
        <f t="shared" si="3"/>
        <v>25750</v>
      </c>
      <c r="E41" s="41">
        <f t="shared" si="1"/>
        <v>0.00938</v>
      </c>
      <c r="F41" s="42">
        <f t="shared" si="2"/>
        <v>0.4959266667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43" t="s">
        <v>48</v>
      </c>
      <c r="B42" s="47"/>
      <c r="C42" s="39">
        <v>650.0</v>
      </c>
      <c r="D42" s="40">
        <f t="shared" si="3"/>
        <v>26400</v>
      </c>
      <c r="E42" s="41">
        <f t="shared" si="1"/>
        <v>0.01128</v>
      </c>
      <c r="F42" s="42">
        <f t="shared" si="2"/>
        <v>0.5072066667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45" t="s">
        <v>49</v>
      </c>
      <c r="B43" s="38">
        <v>1250.0</v>
      </c>
      <c r="C43" s="39"/>
      <c r="D43" s="40">
        <f t="shared" si="3"/>
        <v>27650</v>
      </c>
      <c r="E43" s="41">
        <f t="shared" si="1"/>
        <v>0.00391</v>
      </c>
      <c r="F43" s="42">
        <f t="shared" si="2"/>
        <v>0.5111166667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46" t="s">
        <v>50</v>
      </c>
      <c r="B44" s="47"/>
      <c r="C44" s="44">
        <v>1000.0</v>
      </c>
      <c r="D44" s="40">
        <f t="shared" si="3"/>
        <v>28650</v>
      </c>
      <c r="E44" s="41">
        <f t="shared" si="1"/>
        <v>0.01736</v>
      </c>
      <c r="F44" s="42">
        <f t="shared" si="2"/>
        <v>0.5284766667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45" t="s">
        <v>51</v>
      </c>
      <c r="B45" s="38">
        <v>900.0</v>
      </c>
      <c r="C45" s="39"/>
      <c r="D45" s="40">
        <f t="shared" si="3"/>
        <v>29550</v>
      </c>
      <c r="E45" s="41">
        <f t="shared" si="1"/>
        <v>0.00281</v>
      </c>
      <c r="F45" s="42">
        <f t="shared" si="2"/>
        <v>0.5312866667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46" t="s">
        <v>52</v>
      </c>
      <c r="B46" s="47"/>
      <c r="C46" s="39">
        <v>150.0</v>
      </c>
      <c r="D46" s="40">
        <f t="shared" si="3"/>
        <v>29700</v>
      </c>
      <c r="E46" s="41">
        <f t="shared" si="1"/>
        <v>0.0026</v>
      </c>
      <c r="F46" s="42">
        <f t="shared" si="2"/>
        <v>0.5338866667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52" t="s">
        <v>53</v>
      </c>
      <c r="B47" s="38">
        <v>1300.0</v>
      </c>
      <c r="C47" s="53"/>
      <c r="D47" s="40">
        <f t="shared" si="3"/>
        <v>31000</v>
      </c>
      <c r="E47" s="41">
        <f t="shared" si="1"/>
        <v>0.00406</v>
      </c>
      <c r="F47" s="42">
        <f t="shared" si="2"/>
        <v>0.5379466667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ht="14.25" customHeight="1">
      <c r="A48" s="55" t="s">
        <v>54</v>
      </c>
      <c r="B48" s="38">
        <v>1800.0</v>
      </c>
      <c r="C48" s="53"/>
      <c r="D48" s="40">
        <f t="shared" si="3"/>
        <v>32800</v>
      </c>
      <c r="E48" s="41">
        <f t="shared" si="1"/>
        <v>0.00563</v>
      </c>
      <c r="F48" s="42">
        <f t="shared" si="2"/>
        <v>0.5435766667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ht="14.25" customHeight="1">
      <c r="A49" s="46" t="s">
        <v>55</v>
      </c>
      <c r="B49" s="47"/>
      <c r="C49" s="44">
        <v>700.0</v>
      </c>
      <c r="D49" s="40">
        <f t="shared" si="3"/>
        <v>33500</v>
      </c>
      <c r="E49" s="41">
        <f t="shared" si="1"/>
        <v>0.01215</v>
      </c>
      <c r="F49" s="42">
        <f t="shared" si="2"/>
        <v>0.5557266667</v>
      </c>
      <c r="G49" s="5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55" t="s">
        <v>56</v>
      </c>
      <c r="B50" s="38">
        <v>100.0</v>
      </c>
      <c r="C50" s="53"/>
      <c r="D50" s="40">
        <f t="shared" si="3"/>
        <v>33600</v>
      </c>
      <c r="E50" s="41">
        <f t="shared" si="1"/>
        <v>0.00031</v>
      </c>
      <c r="F50" s="42">
        <f t="shared" si="2"/>
        <v>0.5560366667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ht="14.25" customHeight="1">
      <c r="A51" s="43" t="s">
        <v>57</v>
      </c>
      <c r="B51" s="47"/>
      <c r="C51" s="44">
        <v>450.0</v>
      </c>
      <c r="D51" s="40">
        <f t="shared" si="3"/>
        <v>34050</v>
      </c>
      <c r="E51" s="41">
        <f t="shared" si="1"/>
        <v>0.00781</v>
      </c>
      <c r="F51" s="42">
        <f t="shared" si="2"/>
        <v>0.5638466667</v>
      </c>
      <c r="G51" s="5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55" t="s">
        <v>58</v>
      </c>
      <c r="B52" s="38">
        <v>5400.0</v>
      </c>
      <c r="C52" s="53"/>
      <c r="D52" s="40">
        <f t="shared" si="3"/>
        <v>39450</v>
      </c>
      <c r="E52" s="41">
        <f t="shared" si="1"/>
        <v>0.01688</v>
      </c>
      <c r="F52" s="42">
        <f t="shared" si="2"/>
        <v>0.5807266667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ht="14.25" customHeight="1">
      <c r="A53" s="55" t="s">
        <v>59</v>
      </c>
      <c r="B53" s="38">
        <v>5450.0</v>
      </c>
      <c r="C53" s="53"/>
      <c r="D53" s="40">
        <f t="shared" si="3"/>
        <v>44900</v>
      </c>
      <c r="E53" s="41">
        <f t="shared" si="1"/>
        <v>0.01703</v>
      </c>
      <c r="F53" s="42">
        <f t="shared" si="2"/>
        <v>0.5977566667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ht="14.25" customHeight="1">
      <c r="A54" s="55" t="s">
        <v>60</v>
      </c>
      <c r="B54" s="38">
        <v>500.0</v>
      </c>
      <c r="C54" s="53"/>
      <c r="D54" s="40">
        <f t="shared" si="3"/>
        <v>45400</v>
      </c>
      <c r="E54" s="41">
        <f t="shared" si="1"/>
        <v>0.00156</v>
      </c>
      <c r="F54" s="42">
        <f t="shared" si="2"/>
        <v>0.5993166667</v>
      </c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ht="14.25" customHeight="1">
      <c r="A55" s="43" t="s">
        <v>61</v>
      </c>
      <c r="B55" s="47"/>
      <c r="C55" s="44">
        <v>100.0</v>
      </c>
      <c r="D55" s="40">
        <f t="shared" si="3"/>
        <v>45500</v>
      </c>
      <c r="E55" s="41">
        <f t="shared" si="1"/>
        <v>0.00174</v>
      </c>
      <c r="F55" s="42">
        <f t="shared" si="2"/>
        <v>0.6010566667</v>
      </c>
      <c r="G55" s="5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37" t="s">
        <v>62</v>
      </c>
      <c r="B56" s="38">
        <v>1300.0</v>
      </c>
      <c r="C56" s="39"/>
      <c r="D56" s="40">
        <f t="shared" si="3"/>
        <v>46800</v>
      </c>
      <c r="E56" s="41">
        <f t="shared" si="1"/>
        <v>0.00406</v>
      </c>
      <c r="F56" s="42">
        <f t="shared" si="2"/>
        <v>0.6051166667</v>
      </c>
      <c r="G56" s="5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43" t="s">
        <v>63</v>
      </c>
      <c r="B57" s="47"/>
      <c r="C57" s="44">
        <v>100.0</v>
      </c>
      <c r="D57" s="40">
        <f t="shared" si="3"/>
        <v>46900</v>
      </c>
      <c r="E57" s="41">
        <f t="shared" si="1"/>
        <v>0.00174</v>
      </c>
      <c r="F57" s="42">
        <f t="shared" si="2"/>
        <v>0.6068566667</v>
      </c>
      <c r="G57" s="5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37" t="s">
        <v>64</v>
      </c>
      <c r="B58" s="38">
        <v>1300.0</v>
      </c>
      <c r="C58" s="39"/>
      <c r="D58" s="40">
        <f t="shared" si="3"/>
        <v>48200</v>
      </c>
      <c r="E58" s="41">
        <f t="shared" si="1"/>
        <v>0.00406</v>
      </c>
      <c r="F58" s="42">
        <f t="shared" si="2"/>
        <v>0.6109166667</v>
      </c>
      <c r="G58" s="5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58" t="s">
        <v>65</v>
      </c>
      <c r="B59" s="59"/>
      <c r="C59" s="60">
        <v>50.0</v>
      </c>
      <c r="D59" s="40">
        <f t="shared" si="3"/>
        <v>48250</v>
      </c>
      <c r="E59" s="61">
        <f t="shared" si="1"/>
        <v>0.00087</v>
      </c>
      <c r="F59" s="62">
        <f t="shared" si="2"/>
        <v>0.6117866667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63" t="s">
        <v>66</v>
      </c>
      <c r="B60" s="64">
        <v>100.0</v>
      </c>
      <c r="C60" s="65"/>
      <c r="D60" s="40">
        <f t="shared" si="3"/>
        <v>48350</v>
      </c>
      <c r="E60" s="41">
        <f t="shared" si="1"/>
        <v>0.00031</v>
      </c>
      <c r="F60" s="42">
        <f t="shared" si="2"/>
        <v>0.6120966667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58" t="s">
        <v>67</v>
      </c>
      <c r="B61" s="59"/>
      <c r="C61" s="60">
        <v>300.0</v>
      </c>
      <c r="D61" s="40">
        <f t="shared" si="3"/>
        <v>48650</v>
      </c>
      <c r="E61" s="61">
        <f t="shared" si="1"/>
        <v>0.00521</v>
      </c>
      <c r="F61" s="62">
        <f t="shared" si="2"/>
        <v>0.6173066667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63" t="s">
        <v>68</v>
      </c>
      <c r="B62" s="64">
        <v>50.0</v>
      </c>
      <c r="C62" s="65"/>
      <c r="D62" s="40">
        <f t="shared" si="3"/>
        <v>48700</v>
      </c>
      <c r="E62" s="61">
        <f t="shared" si="1"/>
        <v>0.00016</v>
      </c>
      <c r="F62" s="62">
        <f t="shared" si="2"/>
        <v>0.6174666667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66"/>
      <c r="B63" s="67"/>
      <c r="C63" s="68"/>
      <c r="D63" s="69"/>
      <c r="E63" s="70"/>
      <c r="F63" s="7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71" t="s">
        <v>69</v>
      </c>
      <c r="B64" s="72">
        <f t="shared" ref="B64:C64" si="4">SUM(B12:B62)</f>
        <v>38700</v>
      </c>
      <c r="C64" s="73">
        <f t="shared" si="4"/>
        <v>10000</v>
      </c>
      <c r="D64" s="74">
        <f>B64+C64</f>
        <v>48700</v>
      </c>
      <c r="E64" s="75">
        <f>SUM(E13:E62)</f>
        <v>0.29455</v>
      </c>
      <c r="F64" s="76"/>
      <c r="G64" s="1"/>
      <c r="H64" s="1"/>
      <c r="I64" s="1"/>
      <c r="J64" s="1"/>
      <c r="K64" s="1"/>
      <c r="L64" s="1"/>
      <c r="M64" s="1"/>
      <c r="N64" s="4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77"/>
      <c r="B65" s="77"/>
      <c r="C65" s="77"/>
      <c r="D65" s="76"/>
      <c r="E65" s="78"/>
      <c r="F65" s="76"/>
      <c r="G65" s="1"/>
      <c r="H65" s="1"/>
      <c r="I65" s="1"/>
      <c r="J65" s="1"/>
      <c r="K65" s="1"/>
      <c r="L65" s="1"/>
      <c r="M65" s="1"/>
      <c r="N65" s="4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79" t="s">
        <v>70</v>
      </c>
      <c r="B66" s="80">
        <f>B64+C64</f>
        <v>48700</v>
      </c>
      <c r="C66" s="81">
        <f>B66*0.000621371</f>
        <v>30.2607677</v>
      </c>
      <c r="D66" s="76"/>
      <c r="E66" s="76"/>
      <c r="F66" s="76"/>
      <c r="G66" s="1"/>
      <c r="H66" s="1"/>
      <c r="I66" s="1"/>
      <c r="J66" s="1"/>
      <c r="K66" s="1"/>
      <c r="L66" s="1"/>
      <c r="M66" s="1"/>
      <c r="N66" s="4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79" t="s">
        <v>71</v>
      </c>
      <c r="B67" s="82">
        <v>20.0</v>
      </c>
      <c r="C67" s="77"/>
      <c r="D67" s="76"/>
      <c r="E67" s="76"/>
      <c r="F67" s="7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79" t="s">
        <v>72</v>
      </c>
      <c r="B68" s="82">
        <v>20.0</v>
      </c>
      <c r="C68" s="77"/>
      <c r="D68" s="76"/>
      <c r="E68" s="76"/>
      <c r="F68" s="7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79" t="s">
        <v>73</v>
      </c>
      <c r="B69" s="83">
        <f>C64/D64</f>
        <v>0.205338809</v>
      </c>
      <c r="C69" s="77"/>
      <c r="D69" s="76"/>
      <c r="E69" s="76"/>
      <c r="F69" s="7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7">
    <mergeCell ref="A6:A8"/>
    <mergeCell ref="C6:C7"/>
    <mergeCell ref="E6:E7"/>
    <mergeCell ref="F6:F8"/>
    <mergeCell ref="B8:C8"/>
    <mergeCell ref="D8:E8"/>
    <mergeCell ref="E10:F10"/>
  </mergeCells>
  <conditionalFormatting sqref="A13:C58 D13:D63 A60:A63">
    <cfRule type="expression" dxfId="0" priority="1">
      <formula>$A$9</formula>
    </cfRule>
  </conditionalFormatting>
  <conditionalFormatting sqref="E13:F63">
    <cfRule type="expression" dxfId="0" priority="2">
      <formula>#REF!</formula>
    </cfRule>
  </conditionalFormatting>
  <printOptions/>
  <pageMargins bottom="0.3937007874015748" footer="0.0" header="0.0" left="0.29527559055118113" right="0.29527559055118113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2024-10-30T16:10:49Z</dcterms:created>
  <dc:creator>Mauro Herrmann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