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RIENCE ÅLAND" sheetId="1" r:id="rId4"/>
  </sheets>
  <definedNames/>
  <calcPr/>
  <extLst>
    <ext uri="GoogleSheetsCustomDataVersion2">
      <go:sheetsCustomData xmlns:go="http://customooxmlschemas.google.com/" r:id="rId5" roundtripDataChecksum="UULRQvHO02ha6cqX5Jr6LPQv1mDZfWlQCjvPGx7bJQ4="/>
    </ext>
  </extLst>
</workbook>
</file>

<file path=xl/sharedStrings.xml><?xml version="1.0" encoding="utf-8"?>
<sst xmlns="http://schemas.openxmlformats.org/spreadsheetml/2006/main" count="40" uniqueCount="38">
  <si>
    <t>Times and Distances 
ÖTILLÖ Experience Åland</t>
  </si>
  <si>
    <t>Determine Your Average Personal Race Pace!</t>
  </si>
  <si>
    <t>Ø Running Pace</t>
  </si>
  <si>
    <t xml:space="preserve">Ø Swimming Pace </t>
  </si>
  <si>
    <t>Please note that the calculation does not account for trail gradient or technical difficulties.</t>
  </si>
  <si>
    <t>in min/km</t>
  </si>
  <si>
    <t>in min/100m</t>
  </si>
  <si>
    <t>4.5 min/km = 4min 30s/km</t>
  </si>
  <si>
    <t>2.5 min/100m = 2min 30s/100m</t>
  </si>
  <si>
    <t>Location</t>
  </si>
  <si>
    <t>Running</t>
  </si>
  <si>
    <t>Swimming</t>
  </si>
  <si>
    <t>Total Distance</t>
  </si>
  <si>
    <t>Your Projected Time</t>
  </si>
  <si>
    <t>in meters</t>
  </si>
  <si>
    <t>Time in hh:mm</t>
  </si>
  <si>
    <t>Time on clock</t>
  </si>
  <si>
    <t xml:space="preserve">START: </t>
  </si>
  <si>
    <r>
      <rPr>
        <rFont val="Bricolage Grotesque"/>
        <b/>
        <color rgb="FF000000"/>
        <sz val="8.0"/>
      </rPr>
      <t>Start</t>
    </r>
    <r>
      <rPr>
        <rFont val="Bricolage Grotesque"/>
        <color rgb="FF000000"/>
        <sz val="8.0"/>
      </rPr>
      <t xml:space="preserve">: Run 1 </t>
    </r>
  </si>
  <si>
    <t>Swim 1</t>
  </si>
  <si>
    <r>
      <rPr>
        <rFont val="Bricolage Grotesque"/>
        <color theme="1"/>
        <sz val="8.0"/>
      </rPr>
      <t xml:space="preserve">Run 2 - </t>
    </r>
    <r>
      <rPr>
        <rFont val="Bricolage Grotesque"/>
        <b/>
        <color theme="1"/>
        <sz val="8.0"/>
      </rPr>
      <t>Time 1</t>
    </r>
  </si>
  <si>
    <r>
      <rPr>
        <rFont val="Bricolage Grotesque"/>
        <b/>
        <color rgb="FF000000"/>
        <sz val="8.0"/>
      </rPr>
      <t>Time 1</t>
    </r>
    <r>
      <rPr>
        <rFont val="Bricolage Grotesque"/>
        <color rgb="FF000000"/>
        <sz val="8.0"/>
      </rPr>
      <t xml:space="preserve"> - </t>
    </r>
    <r>
      <rPr>
        <rFont val="Bricolage Grotesque"/>
        <color rgb="FF0070C0"/>
        <sz val="8.0"/>
      </rPr>
      <t>Swim 2</t>
    </r>
  </si>
  <si>
    <t>Swim 2</t>
  </si>
  <si>
    <r>
      <rPr>
        <rFont val="Bricolage Grotesque"/>
        <color rgb="FF000000"/>
        <sz val="8.0"/>
      </rPr>
      <t xml:space="preserve">Run 2 - </t>
    </r>
    <r>
      <rPr>
        <rFont val="Bricolage Grotesque"/>
        <b/>
        <color rgb="FF000000"/>
        <sz val="8.0"/>
      </rPr>
      <t>Time 2 / Energy 1</t>
    </r>
  </si>
  <si>
    <r>
      <rPr>
        <rFont val="Bricolage Grotesque"/>
        <b/>
        <color rgb="FF000000"/>
        <sz val="8.0"/>
      </rPr>
      <t>Time 2</t>
    </r>
    <r>
      <rPr>
        <rFont val="Bricolage Grotesque"/>
        <color rgb="FF000000"/>
        <sz val="8.0"/>
      </rPr>
      <t xml:space="preserve"> - </t>
    </r>
    <r>
      <rPr>
        <rFont val="Bricolage Grotesque"/>
        <color rgb="FF0070C0"/>
        <sz val="8.0"/>
      </rPr>
      <t>Swim 3</t>
    </r>
  </si>
  <si>
    <t>Swim 3</t>
  </si>
  <si>
    <t xml:space="preserve">Run 4 </t>
  </si>
  <si>
    <t>Swim 4</t>
  </si>
  <si>
    <r>
      <rPr>
        <rFont val="Bricolage Grotesque"/>
        <color theme="1"/>
        <sz val="8.0"/>
      </rPr>
      <t xml:space="preserve">Run 5 - </t>
    </r>
    <r>
      <rPr>
        <rFont val="Bricolage Grotesque"/>
        <b/>
        <color theme="1"/>
        <sz val="8.0"/>
      </rPr>
      <t>Time 3</t>
    </r>
  </si>
  <si>
    <t xml:space="preserve">Swim 5 </t>
  </si>
  <si>
    <t>Run 6</t>
  </si>
  <si>
    <t>Swim 6</t>
  </si>
  <si>
    <r>
      <rPr>
        <rFont val="Bricolage Grotesque"/>
        <color theme="1"/>
        <sz val="8.0"/>
      </rPr>
      <t xml:space="preserve">Run 7 - </t>
    </r>
    <r>
      <rPr>
        <rFont val="Bricolage Grotesque"/>
        <b/>
        <color theme="1"/>
        <sz val="8.0"/>
      </rPr>
      <t>Finish</t>
    </r>
  </si>
  <si>
    <t>Total distances in meters</t>
  </si>
  <si>
    <t>Total distance:  meters / miles</t>
  </si>
  <si>
    <t>Runs</t>
  </si>
  <si>
    <t>Swims</t>
  </si>
  <si>
    <t>% Swimming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</si>
</sst>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hh]:mm"/>
    <numFmt numFmtId="165" formatCode="h&quot;:&quot;mm&quot;:&quot;ss"/>
    <numFmt numFmtId="166" formatCode="h:mm:ss am/pm"/>
    <numFmt numFmtId="167" formatCode="0.0%"/>
  </numFmts>
  <fonts count="22">
    <font>
      <sz val="11.0"/>
      <color theme="1"/>
      <name val="Aptos Narrow"/>
      <scheme val="minor"/>
    </font>
    <font>
      <sz val="10.0"/>
      <color rgb="FF000000"/>
      <name val="Times New Roman"/>
    </font>
    <font>
      <sz val="16.0"/>
      <color theme="1"/>
      <name val="Bricolage Grotesque"/>
    </font>
    <font>
      <sz val="18.0"/>
      <color theme="1"/>
      <name val="Bricolage Grotesque"/>
    </font>
    <font>
      <sz val="22.0"/>
      <color theme="1"/>
      <name val="Bricolage Grotesque"/>
    </font>
    <font>
      <sz val="10.0"/>
      <color theme="1"/>
      <name val="Bricolage Grotesque"/>
    </font>
    <font>
      <sz val="9.0"/>
      <color rgb="FF000000"/>
      <name val="Bricolage Grotesque"/>
    </font>
    <font>
      <b/>
      <sz val="10.0"/>
      <color rgb="FF000000"/>
      <name val="Bricolage Grotesque"/>
    </font>
    <font>
      <sz val="8.0"/>
      <color rgb="FF000000"/>
      <name val="Bricolage Grotesque"/>
    </font>
    <font>
      <sz val="7.0"/>
      <color theme="1"/>
      <name val="Bricolage Grotesque"/>
    </font>
    <font/>
    <font>
      <sz val="9.0"/>
      <color theme="1"/>
      <name val="Bricolage Grotesque"/>
    </font>
    <font>
      <sz val="8.0"/>
      <color theme="1"/>
      <name val="Bricolage Grotesque"/>
    </font>
    <font>
      <sz val="11.0"/>
      <color theme="1"/>
      <name val="Bricolage Grotesque"/>
    </font>
    <font>
      <b/>
      <sz val="12.0"/>
      <color rgb="FF000000"/>
      <name val="Bricolage Grotesque"/>
    </font>
    <font>
      <sz val="9.0"/>
      <color rgb="FF7F7F7F"/>
      <name val="Bricolage Grotesque"/>
    </font>
    <font>
      <sz val="10.0"/>
      <color rgb="FF000000"/>
      <name val="Bricolage Grotesque"/>
    </font>
    <font>
      <sz val="8.0"/>
      <color theme="4"/>
      <name val="Bricolage Grotesque"/>
    </font>
    <font>
      <sz val="8.0"/>
      <color rgb="FF0070C0"/>
      <name val="Bricolage Grotesque"/>
    </font>
    <font>
      <sz val="11.0"/>
      <color theme="1"/>
      <name val="Aptos Narrow"/>
    </font>
    <font>
      <sz val="8.0"/>
      <color rgb="FF156082"/>
      <name val="Bricolage Grotesque"/>
    </font>
    <font>
      <sz val="10.0"/>
      <color theme="4"/>
      <name val="Bricolage Grotesque"/>
    </font>
  </fonts>
  <fills count="7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22">
    <border/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top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0" fillId="0" fontId="4" numFmtId="0" xfId="0" applyAlignment="1" applyFont="1">
      <alignment horizontal="left" shrinkToFit="0" vertical="top" wrapText="1"/>
    </xf>
    <xf borderId="2" fillId="0" fontId="5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4" fillId="2" fontId="7" numFmtId="0" xfId="0" applyAlignment="1" applyBorder="1" applyFill="1" applyFont="1">
      <alignment horizontal="center" readingOrder="0" vertical="center"/>
    </xf>
    <xf borderId="3" fillId="0" fontId="8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readingOrder="0" vertical="center"/>
    </xf>
    <xf borderId="4" fillId="0" fontId="9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6" fillId="0" fontId="10" numFmtId="0" xfId="0" applyBorder="1" applyFont="1"/>
    <xf borderId="3" fillId="0" fontId="11" numFmtId="0" xfId="0" applyAlignment="1" applyBorder="1" applyFont="1">
      <alignment horizontal="center" shrinkToFit="0" vertical="center" wrapText="1"/>
    </xf>
    <xf borderId="7" fillId="0" fontId="10" numFmtId="0" xfId="0" applyBorder="1" applyFont="1"/>
    <xf borderId="8" fillId="0" fontId="10" numFmtId="0" xfId="0" applyBorder="1" applyFont="1"/>
    <xf borderId="9" fillId="0" fontId="10" numFmtId="0" xfId="0" applyBorder="1" applyFont="1"/>
    <xf borderId="10" fillId="0" fontId="10" numFmtId="0" xfId="0" applyBorder="1" applyFont="1"/>
    <xf borderId="11" fillId="0" fontId="12" numFmtId="0" xfId="0" applyAlignment="1" applyBorder="1" applyFont="1">
      <alignment horizontal="center" shrinkToFit="0" vertical="center" wrapText="1"/>
    </xf>
    <xf borderId="12" fillId="0" fontId="10" numFmtId="0" xfId="0" applyBorder="1" applyFont="1"/>
    <xf borderId="13" fillId="3" fontId="13" numFmtId="0" xfId="0" applyAlignment="1" applyBorder="1" applyFill="1" applyFont="1">
      <alignment horizontal="left" vertical="top"/>
    </xf>
    <xf borderId="3" fillId="3" fontId="11" numFmtId="0" xfId="0" applyAlignment="1" applyBorder="1" applyFont="1">
      <alignment horizontal="center" shrinkToFit="0" vertical="top" wrapText="1"/>
    </xf>
    <xf borderId="3" fillId="3" fontId="13" numFmtId="0" xfId="0" applyAlignment="1" applyBorder="1" applyFont="1">
      <alignment horizontal="center" shrinkToFit="0" vertical="top" wrapText="1"/>
    </xf>
    <xf borderId="14" fillId="3" fontId="13" numFmtId="0" xfId="0" applyAlignment="1" applyBorder="1" applyFont="1">
      <alignment horizontal="center" shrinkToFit="0" vertical="top" wrapText="1"/>
    </xf>
    <xf borderId="15" fillId="3" fontId="13" numFmtId="0" xfId="0" applyAlignment="1" applyBorder="1" applyFont="1">
      <alignment horizontal="center" shrinkToFit="0" vertical="top" wrapText="1"/>
    </xf>
    <xf borderId="11" fillId="0" fontId="13" numFmtId="0" xfId="0" applyAlignment="1" applyBorder="1" applyFont="1">
      <alignment horizontal="center" vertical="top"/>
    </xf>
    <xf borderId="3" fillId="0" fontId="13" numFmtId="0" xfId="0" applyAlignment="1" applyBorder="1" applyFont="1">
      <alignment horizontal="center" shrinkToFit="0" vertical="top" wrapText="1"/>
    </xf>
    <xf borderId="11" fillId="0" fontId="13" numFmtId="0" xfId="0" applyAlignment="1" applyBorder="1" applyFont="1">
      <alignment horizontal="center" shrinkToFit="0" vertical="top" wrapText="1"/>
    </xf>
    <xf borderId="16" fillId="0" fontId="7" numFmtId="0" xfId="0" applyAlignment="1" applyBorder="1" applyFont="1">
      <alignment horizontal="left" shrinkToFit="0" vertical="top" wrapText="1"/>
    </xf>
    <xf borderId="3" fillId="0" fontId="11" numFmtId="0" xfId="0" applyAlignment="1" applyBorder="1" applyFont="1">
      <alignment horizontal="center" shrinkToFit="0" vertical="top" wrapText="1"/>
    </xf>
    <xf borderId="3" fillId="0" fontId="11" numFmtId="20" xfId="0" applyAlignment="1" applyBorder="1" applyFont="1" applyNumberFormat="1">
      <alignment horizontal="center" shrinkToFit="0" vertical="top" wrapText="1"/>
    </xf>
    <xf borderId="3" fillId="0" fontId="14" numFmtId="0" xfId="0" applyAlignment="1" applyBorder="1" applyFont="1">
      <alignment horizontal="left" shrinkToFit="0" vertical="top" wrapText="1"/>
    </xf>
    <xf borderId="3" fillId="0" fontId="11" numFmtId="0" xfId="0" applyAlignment="1" applyBorder="1" applyFont="1">
      <alignment horizontal="left" shrinkToFit="0" vertical="top" wrapText="1"/>
    </xf>
    <xf borderId="3" fillId="0" fontId="15" numFmtId="0" xfId="0" applyAlignment="1" applyBorder="1" applyFont="1">
      <alignment horizontal="center" shrinkToFit="0" vertical="top" wrapText="1"/>
    </xf>
    <xf borderId="3" fillId="0" fontId="16" numFmtId="164" xfId="0" applyAlignment="1" applyBorder="1" applyFont="1" applyNumberFormat="1">
      <alignment horizontal="center" shrinkToFit="0" vertical="top" wrapText="1"/>
    </xf>
    <xf borderId="17" fillId="4" fontId="8" numFmtId="0" xfId="0" applyAlignment="1" applyBorder="1" applyFill="1" applyFont="1">
      <alignment horizontal="left" readingOrder="0" shrinkToFit="0" vertical="top" wrapText="1"/>
    </xf>
    <xf borderId="3" fillId="5" fontId="12" numFmtId="3" xfId="0" applyAlignment="1" applyBorder="1" applyFill="1" applyFont="1" applyNumberFormat="1">
      <alignment horizontal="center" readingOrder="0" shrinkToFit="1" vertical="top" wrapText="0"/>
    </xf>
    <xf borderId="3" fillId="4" fontId="17" numFmtId="3" xfId="0" applyAlignment="1" applyBorder="1" applyFont="1" applyNumberFormat="1">
      <alignment horizontal="center" shrinkToFit="1" vertical="top" wrapText="0"/>
    </xf>
    <xf borderId="3" fillId="5" fontId="12" numFmtId="3" xfId="0" applyAlignment="1" applyBorder="1" applyFont="1" applyNumberFormat="1">
      <alignment horizontal="center" shrinkToFit="1" vertical="top" wrapText="0"/>
    </xf>
    <xf borderId="18" fillId="4" fontId="12" numFmtId="164" xfId="0" applyAlignment="1" applyBorder="1" applyFont="1" applyNumberFormat="1">
      <alignment horizontal="center" shrinkToFit="0" vertical="top" wrapText="1"/>
    </xf>
    <xf borderId="18" fillId="5" fontId="12" numFmtId="164" xfId="0" applyAlignment="1" applyBorder="1" applyFont="1" applyNumberFormat="1">
      <alignment horizontal="center" shrinkToFit="0" vertical="top" wrapText="1"/>
    </xf>
    <xf borderId="13" fillId="4" fontId="18" numFmtId="0" xfId="0" applyAlignment="1" applyBorder="1" applyFont="1">
      <alignment horizontal="left" shrinkToFit="0" vertical="top" wrapText="1"/>
    </xf>
    <xf borderId="3" fillId="5" fontId="8" numFmtId="3" xfId="0" applyAlignment="1" applyBorder="1" applyFont="1" applyNumberFormat="1">
      <alignment horizontal="center" shrinkToFit="1" vertical="top" wrapText="0"/>
    </xf>
    <xf borderId="17" fillId="6" fontId="12" numFmtId="0" xfId="0" applyAlignment="1" applyBorder="1" applyFill="1" applyFont="1">
      <alignment readingOrder="0" shrinkToFit="0" vertical="top" wrapText="1"/>
    </xf>
    <xf borderId="3" fillId="5" fontId="12" numFmtId="3" xfId="0" applyAlignment="1" applyBorder="1" applyFont="1" applyNumberFormat="1">
      <alignment horizontal="center" readingOrder="0" vertical="top"/>
    </xf>
    <xf borderId="3" fillId="6" fontId="19" numFmtId="3" xfId="0" applyAlignment="1" applyBorder="1" applyFont="1" applyNumberFormat="1">
      <alignment vertical="top"/>
    </xf>
    <xf borderId="3" fillId="5" fontId="12" numFmtId="3" xfId="0" applyAlignment="1" applyBorder="1" applyFont="1" applyNumberFormat="1">
      <alignment horizontal="center" vertical="top"/>
    </xf>
    <xf borderId="18" fillId="6" fontId="12" numFmtId="164" xfId="0" applyAlignment="1" applyBorder="1" applyFont="1" applyNumberFormat="1">
      <alignment horizontal="center" shrinkToFit="0" vertical="top" wrapText="1"/>
    </xf>
    <xf borderId="0" fillId="0" fontId="19" numFmtId="0" xfId="0" applyAlignment="1" applyFont="1">
      <alignment vertical="top"/>
    </xf>
    <xf borderId="13" fillId="4" fontId="18" numFmtId="0" xfId="0" applyAlignment="1" applyBorder="1" applyFont="1">
      <alignment horizontal="left" readingOrder="0" shrinkToFit="0" vertical="top" wrapText="1"/>
    </xf>
    <xf borderId="19" fillId="4" fontId="8" numFmtId="0" xfId="0" applyAlignment="1" applyBorder="1" applyFont="1">
      <alignment horizontal="left" readingOrder="0" shrinkToFit="0" vertical="top" wrapText="1"/>
    </xf>
    <xf borderId="15" fillId="4" fontId="8" numFmtId="0" xfId="0" applyAlignment="1" applyBorder="1" applyFont="1">
      <alignment horizontal="left" readingOrder="0" shrinkToFit="0" vertical="top" wrapText="1"/>
    </xf>
    <xf borderId="3" fillId="4" fontId="20" numFmtId="3" xfId="0" applyAlignment="1" applyBorder="1" applyFont="1" applyNumberFormat="1">
      <alignment horizontal="center" readingOrder="0" shrinkToFit="1" vertical="top" wrapText="0"/>
    </xf>
    <xf borderId="17" fillId="4" fontId="12" numFmtId="0" xfId="0" applyAlignment="1" applyBorder="1" applyFont="1">
      <alignment horizontal="left" readingOrder="0" shrinkToFit="0" vertical="top" wrapText="1"/>
    </xf>
    <xf borderId="3" fillId="5" fontId="8" numFmtId="3" xfId="0" applyAlignment="1" applyBorder="1" applyFont="1" applyNumberFormat="1">
      <alignment horizontal="center" readingOrder="0" shrinkToFit="1" vertical="top" wrapText="0"/>
    </xf>
    <xf borderId="3" fillId="4" fontId="12" numFmtId="164" xfId="0" applyAlignment="1" applyBorder="1" applyFont="1" applyNumberFormat="1">
      <alignment horizontal="center" shrinkToFit="0" vertical="top" wrapText="1"/>
    </xf>
    <xf borderId="3" fillId="5" fontId="12" numFmtId="164" xfId="0" applyAlignment="1" applyBorder="1" applyFont="1" applyNumberFormat="1">
      <alignment horizontal="center" shrinkToFit="0" vertical="top" wrapText="1"/>
    </xf>
    <xf borderId="15" fillId="6" fontId="12" numFmtId="0" xfId="0" applyAlignment="1" applyBorder="1" applyFont="1">
      <alignment readingOrder="0" shrinkToFit="0" vertical="top" wrapText="1"/>
    </xf>
    <xf borderId="3" fillId="6" fontId="12" numFmtId="164" xfId="0" applyAlignment="1" applyBorder="1" applyFont="1" applyNumberFormat="1">
      <alignment horizontal="center" shrinkToFit="0" vertical="top" wrapText="1"/>
    </xf>
    <xf borderId="0" fillId="4" fontId="18" numFmtId="0" xfId="0" applyAlignment="1" applyFont="1">
      <alignment horizontal="left" shrinkToFit="0" vertical="top" wrapText="1"/>
    </xf>
    <xf borderId="0" fillId="5" fontId="8" numFmtId="3" xfId="0" applyAlignment="1" applyFont="1" applyNumberFormat="1">
      <alignment horizontal="center" shrinkToFit="1" vertical="top" wrapText="0"/>
    </xf>
    <xf borderId="0" fillId="4" fontId="17" numFmtId="3" xfId="0" applyAlignment="1" applyFont="1" applyNumberFormat="1">
      <alignment horizontal="center" shrinkToFit="1" vertical="top" wrapText="0"/>
    </xf>
    <xf borderId="0" fillId="5" fontId="12" numFmtId="3" xfId="0" applyAlignment="1" applyFont="1" applyNumberFormat="1">
      <alignment horizontal="center" shrinkToFit="1" vertical="top" wrapText="0"/>
    </xf>
    <xf borderId="0" fillId="4" fontId="12" numFmtId="164" xfId="0" applyAlignment="1" applyFont="1" applyNumberFormat="1">
      <alignment horizontal="center" shrinkToFit="0" vertical="top" wrapText="1"/>
    </xf>
    <xf borderId="0" fillId="5" fontId="12" numFmtId="164" xfId="0" applyAlignment="1" applyFont="1" applyNumberFormat="1">
      <alignment horizontal="center" shrinkToFit="0" vertical="top" wrapText="1"/>
    </xf>
    <xf borderId="20" fillId="0" fontId="16" numFmtId="0" xfId="0" applyAlignment="1" applyBorder="1" applyFont="1">
      <alignment horizontal="left" vertical="top"/>
    </xf>
    <xf borderId="20" fillId="0" fontId="16" numFmtId="3" xfId="0" applyAlignment="1" applyBorder="1" applyFont="1" applyNumberFormat="1">
      <alignment horizontal="center" vertical="top"/>
    </xf>
    <xf borderId="20" fillId="0" fontId="21" numFmtId="3" xfId="0" applyAlignment="1" applyBorder="1" applyFont="1" applyNumberFormat="1">
      <alignment horizontal="center" vertical="top"/>
    </xf>
    <xf borderId="21" fillId="0" fontId="5" numFmtId="3" xfId="0" applyAlignment="1" applyBorder="1" applyFont="1" applyNumberFormat="1">
      <alignment horizontal="center" vertical="top"/>
    </xf>
    <xf borderId="20" fillId="0" fontId="16" numFmtId="165" xfId="0" applyAlignment="1" applyBorder="1" applyFont="1" applyNumberFormat="1">
      <alignment horizontal="center" readingOrder="0" vertical="top"/>
    </xf>
    <xf borderId="0" fillId="0" fontId="16" numFmtId="0" xfId="0" applyAlignment="1" applyFont="1">
      <alignment horizontal="left" vertical="top"/>
    </xf>
    <xf borderId="0" fillId="0" fontId="13" numFmtId="0" xfId="0" applyAlignment="1" applyFont="1">
      <alignment horizontal="left" vertical="top"/>
    </xf>
    <xf borderId="0" fillId="0" fontId="16" numFmtId="0" xfId="0" applyAlignment="1" applyFont="1">
      <alignment horizontal="right" vertical="top"/>
    </xf>
    <xf borderId="0" fillId="0" fontId="16" numFmtId="3" xfId="0" applyAlignment="1" applyFont="1" applyNumberFormat="1">
      <alignment horizontal="center" vertical="top"/>
    </xf>
    <xf borderId="0" fillId="0" fontId="16" numFmtId="4" xfId="0" applyAlignment="1" applyFont="1" applyNumberFormat="1">
      <alignment horizontal="left" vertical="top"/>
    </xf>
    <xf borderId="0" fillId="0" fontId="1" numFmtId="166" xfId="0" applyAlignment="1" applyFont="1" applyNumberFormat="1">
      <alignment horizontal="left" vertical="top"/>
    </xf>
    <xf borderId="0" fillId="0" fontId="16" numFmtId="0" xfId="0" applyAlignment="1" applyFont="1">
      <alignment horizontal="center" vertical="top"/>
    </xf>
    <xf borderId="0" fillId="0" fontId="16" numFmtId="167" xfId="0" applyAlignment="1" applyFont="1" applyNumberFormat="1">
      <alignment horizontal="center" vertical="top"/>
    </xf>
    <xf borderId="0" fillId="0" fontId="1" numFmtId="0" xfId="0" applyAlignment="1" applyFon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DBE9F7"/>
          <bgColor rgb="FFDBE9F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304800</xdr:colOff>
      <xdr:row>4</xdr:row>
      <xdr:rowOff>85725</xdr:rowOff>
    </xdr:from>
    <xdr:ext cx="323850" cy="495300"/>
    <xdr:sp>
      <xdr:nvSpPr>
        <xdr:cNvPr id="3" name="Shape 3"/>
        <xdr:cNvSpPr/>
      </xdr:nvSpPr>
      <xdr:spPr>
        <a:xfrm>
          <a:off x="5188838" y="3537113"/>
          <a:ext cx="314325" cy="485775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342900</xdr:colOff>
      <xdr:row>4</xdr:row>
      <xdr:rowOff>85725</xdr:rowOff>
    </xdr:from>
    <xdr:ext cx="304800" cy="495300"/>
    <xdr:sp>
      <xdr:nvSpPr>
        <xdr:cNvPr id="4" name="Shape 4"/>
        <xdr:cNvSpPr/>
      </xdr:nvSpPr>
      <xdr:spPr>
        <a:xfrm>
          <a:off x="5198363" y="3537113"/>
          <a:ext cx="295275" cy="485775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95250</xdr:colOff>
      <xdr:row>4</xdr:row>
      <xdr:rowOff>161925</xdr:rowOff>
    </xdr:from>
    <xdr:ext cx="790575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7.25"/>
    <col customWidth="1" min="2" max="6" width="11.88"/>
    <col customWidth="1" min="7" max="26" width="7.5"/>
  </cols>
  <sheetData>
    <row r="1" ht="1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9.5" customHeight="1">
      <c r="A5" s="2" t="s">
        <v>0</v>
      </c>
      <c r="B5" s="3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0" customHeight="1">
      <c r="A6" s="5" t="s">
        <v>1</v>
      </c>
      <c r="B6" s="6" t="s">
        <v>2</v>
      </c>
      <c r="C6" s="7">
        <v>4.5</v>
      </c>
      <c r="D6" s="8" t="s">
        <v>3</v>
      </c>
      <c r="E6" s="9">
        <v>2.5</v>
      </c>
      <c r="F6" s="10" t="s">
        <v>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7.25" customHeight="1">
      <c r="A7" s="12"/>
      <c r="B7" s="13" t="s">
        <v>5</v>
      </c>
      <c r="C7" s="14"/>
      <c r="D7" s="13" t="s">
        <v>6</v>
      </c>
      <c r="E7" s="15"/>
      <c r="F7" s="1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75" customHeight="1">
      <c r="A8" s="17"/>
      <c r="B8" s="18" t="s">
        <v>7</v>
      </c>
      <c r="C8" s="19"/>
      <c r="D8" s="18" t="s">
        <v>8</v>
      </c>
      <c r="E8" s="19"/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7.5" customHeight="1">
      <c r="A9" s="20"/>
      <c r="B9" s="21"/>
      <c r="C9" s="22"/>
      <c r="D9" s="21"/>
      <c r="E9" s="23"/>
      <c r="F9" s="2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25" t="s">
        <v>9</v>
      </c>
      <c r="B10" s="26" t="s">
        <v>10</v>
      </c>
      <c r="C10" s="26" t="s">
        <v>11</v>
      </c>
      <c r="D10" s="26" t="s">
        <v>12</v>
      </c>
      <c r="E10" s="27" t="s">
        <v>13</v>
      </c>
      <c r="F10" s="1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28"/>
      <c r="B11" s="29" t="s">
        <v>14</v>
      </c>
      <c r="C11" s="29" t="s">
        <v>14</v>
      </c>
      <c r="D11" s="29" t="s">
        <v>14</v>
      </c>
      <c r="E11" s="29" t="s">
        <v>15</v>
      </c>
      <c r="F11" s="30" t="s">
        <v>16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31" t="s">
        <v>17</v>
      </c>
      <c r="B12" s="32"/>
      <c r="C12" s="32"/>
      <c r="D12" s="33"/>
      <c r="E12" s="29"/>
      <c r="F12" s="34">
        <v>0.375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35" t="s">
        <v>18</v>
      </c>
      <c r="B13" s="36">
        <v>50.0</v>
      </c>
      <c r="C13" s="37"/>
      <c r="D13" s="38">
        <f>B13+C13</f>
        <v>50</v>
      </c>
      <c r="E13" s="39">
        <f t="shared" ref="E13:E14" si="1">ROUND(((B13/1000)*$C$6/1440)+(C13/100)*$E$6/1440,5)</f>
        <v>0.00016</v>
      </c>
      <c r="F13" s="40">
        <f>F10+E13</f>
        <v>0.00016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41" t="s">
        <v>19</v>
      </c>
      <c r="B14" s="42"/>
      <c r="C14" s="37">
        <v>200.0</v>
      </c>
      <c r="D14" s="38">
        <f>D13+B14+C14</f>
        <v>250</v>
      </c>
      <c r="E14" s="39">
        <f t="shared" si="1"/>
        <v>0.00347</v>
      </c>
      <c r="F14" s="40">
        <f>F13+E14</f>
        <v>0.00363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43" t="s">
        <v>20</v>
      </c>
      <c r="B15" s="44">
        <v>1450.0</v>
      </c>
      <c r="C15" s="45"/>
      <c r="D15" s="46">
        <f t="shared" ref="D15:D16" si="2">B15+C15</f>
        <v>1450</v>
      </c>
      <c r="E15" s="47">
        <f>ROUND(((B15/1000)*$C$6/1440)+(C15/100)*$E$6/1440,5)</f>
        <v>0.00453</v>
      </c>
      <c r="F15" s="40">
        <f>F12+E15</f>
        <v>0.37953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ht="14.25" customHeight="1">
      <c r="A16" s="35" t="s">
        <v>21</v>
      </c>
      <c r="B16" s="36">
        <v>750.0</v>
      </c>
      <c r="C16" s="37"/>
      <c r="D16" s="38">
        <f t="shared" si="2"/>
        <v>750</v>
      </c>
      <c r="E16" s="39">
        <f t="shared" ref="E16:E26" si="3">ROUND(((B16/1000)*$C$6/1440)+(C16/100)*$E$6/1440,5)</f>
        <v>0.00234</v>
      </c>
      <c r="F16" s="40">
        <f>F12+E16</f>
        <v>0.37734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9" t="s">
        <v>22</v>
      </c>
      <c r="B17" s="42"/>
      <c r="C17" s="37">
        <v>200.0</v>
      </c>
      <c r="D17" s="38">
        <f t="shared" ref="D17:D27" si="4">D16+B17+C17</f>
        <v>950</v>
      </c>
      <c r="E17" s="39">
        <f t="shared" si="3"/>
        <v>0.00347</v>
      </c>
      <c r="F17" s="40">
        <f t="shared" ref="F17:F27" si="5">F16+E17</f>
        <v>0.38081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50" t="s">
        <v>23</v>
      </c>
      <c r="B18" s="36">
        <v>1300.0</v>
      </c>
      <c r="C18" s="37"/>
      <c r="D18" s="38">
        <f t="shared" si="4"/>
        <v>2250</v>
      </c>
      <c r="E18" s="39">
        <f t="shared" si="3"/>
        <v>0.00406</v>
      </c>
      <c r="F18" s="40">
        <f t="shared" si="5"/>
        <v>0.38487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35" t="s">
        <v>24</v>
      </c>
      <c r="B19" s="36">
        <v>200.0</v>
      </c>
      <c r="C19" s="37"/>
      <c r="D19" s="38">
        <f t="shared" si="4"/>
        <v>2450</v>
      </c>
      <c r="E19" s="39">
        <f t="shared" si="3"/>
        <v>0.00063</v>
      </c>
      <c r="F19" s="40">
        <f t="shared" si="5"/>
        <v>0.3855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49" t="s">
        <v>25</v>
      </c>
      <c r="B20" s="42"/>
      <c r="C20" s="37">
        <v>250.0</v>
      </c>
      <c r="D20" s="38">
        <f t="shared" si="4"/>
        <v>2700</v>
      </c>
      <c r="E20" s="39">
        <f t="shared" si="3"/>
        <v>0.00434</v>
      </c>
      <c r="F20" s="40">
        <f t="shared" si="5"/>
        <v>0.38984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51" t="s">
        <v>26</v>
      </c>
      <c r="B21" s="36">
        <v>300.0</v>
      </c>
      <c r="C21" s="37"/>
      <c r="D21" s="38">
        <f t="shared" si="4"/>
        <v>3000</v>
      </c>
      <c r="E21" s="39">
        <f t="shared" si="3"/>
        <v>0.00094</v>
      </c>
      <c r="F21" s="40">
        <f t="shared" si="5"/>
        <v>0.39078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49" t="s">
        <v>27</v>
      </c>
      <c r="B22" s="42"/>
      <c r="C22" s="52">
        <v>100.0</v>
      </c>
      <c r="D22" s="38">
        <f t="shared" si="4"/>
        <v>3100</v>
      </c>
      <c r="E22" s="39">
        <f t="shared" si="3"/>
        <v>0.00174</v>
      </c>
      <c r="F22" s="40">
        <f t="shared" si="5"/>
        <v>0.39252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53" t="s">
        <v>28</v>
      </c>
      <c r="B23" s="54">
        <v>1300.0</v>
      </c>
      <c r="C23" s="37"/>
      <c r="D23" s="38">
        <f t="shared" si="4"/>
        <v>4400</v>
      </c>
      <c r="E23" s="39">
        <f t="shared" si="3"/>
        <v>0.00406</v>
      </c>
      <c r="F23" s="40">
        <f t="shared" si="5"/>
        <v>0.39658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49" t="s">
        <v>29</v>
      </c>
      <c r="B24" s="42"/>
      <c r="C24" s="37">
        <v>50.0</v>
      </c>
      <c r="D24" s="38">
        <f t="shared" si="4"/>
        <v>4450</v>
      </c>
      <c r="E24" s="39">
        <f t="shared" si="3"/>
        <v>0.00087</v>
      </c>
      <c r="F24" s="40">
        <f t="shared" si="5"/>
        <v>0.39745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51" t="s">
        <v>30</v>
      </c>
      <c r="B25" s="36">
        <v>100.0</v>
      </c>
      <c r="C25" s="37"/>
      <c r="D25" s="38">
        <f t="shared" si="4"/>
        <v>4550</v>
      </c>
      <c r="E25" s="39">
        <f t="shared" si="3"/>
        <v>0.00031</v>
      </c>
      <c r="F25" s="40">
        <f t="shared" si="5"/>
        <v>0.39776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9" t="s">
        <v>31</v>
      </c>
      <c r="B26" s="42"/>
      <c r="C26" s="37">
        <v>300.0</v>
      </c>
      <c r="D26" s="38">
        <f t="shared" si="4"/>
        <v>4850</v>
      </c>
      <c r="E26" s="55">
        <f t="shared" si="3"/>
        <v>0.00521</v>
      </c>
      <c r="F26" s="56">
        <f t="shared" si="5"/>
        <v>0.40297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57" t="s">
        <v>32</v>
      </c>
      <c r="B27" s="46">
        <v>50.0</v>
      </c>
      <c r="C27" s="45"/>
      <c r="D27" s="46">
        <f t="shared" si="4"/>
        <v>4900</v>
      </c>
      <c r="E27" s="58">
        <f>ROUND(((B27/1000)*$C$6/1440)+(C27/100)*$E$6/1440,5)</f>
        <v>0.00016</v>
      </c>
      <c r="F27" s="56">
        <f t="shared" si="5"/>
        <v>0.40313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4.25" customHeight="1">
      <c r="A28" s="59"/>
      <c r="B28" s="60"/>
      <c r="C28" s="61"/>
      <c r="D28" s="62"/>
      <c r="E28" s="63"/>
      <c r="F28" s="6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65" t="s">
        <v>33</v>
      </c>
      <c r="B29" s="66">
        <f t="shared" ref="B29:C29" si="6">SUM(B13:B27)</f>
        <v>5500</v>
      </c>
      <c r="C29" s="67">
        <f t="shared" si="6"/>
        <v>1100</v>
      </c>
      <c r="D29" s="68">
        <f>B29+C29</f>
        <v>6600</v>
      </c>
      <c r="E29" s="69">
        <f>SUM(E12:E27)</f>
        <v>0.03629</v>
      </c>
      <c r="F29" s="7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71"/>
      <c r="B30" s="71"/>
      <c r="C30" s="71"/>
      <c r="D30" s="71"/>
      <c r="E30" s="70"/>
      <c r="F30" s="7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72" t="s">
        <v>34</v>
      </c>
      <c r="B31" s="73">
        <f>B29+C29</f>
        <v>6600</v>
      </c>
      <c r="C31" s="74">
        <f>B31*0.000621371</f>
        <v>4.1010486</v>
      </c>
      <c r="D31" s="71"/>
      <c r="E31" s="70"/>
      <c r="F31" s="70"/>
      <c r="G31" s="7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72" t="s">
        <v>35</v>
      </c>
      <c r="B32" s="76">
        <v>5.0</v>
      </c>
      <c r="C32" s="71"/>
      <c r="D32" s="71"/>
      <c r="E32" s="70"/>
      <c r="F32" s="7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72" t="s">
        <v>36</v>
      </c>
      <c r="B33" s="76">
        <f>COUNT(C16:C26)</f>
        <v>5</v>
      </c>
      <c r="C33" s="71"/>
      <c r="D33" s="71"/>
      <c r="E33" s="70"/>
      <c r="F33" s="7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72" t="s">
        <v>37</v>
      </c>
      <c r="B34" s="77">
        <f>C29/D29</f>
        <v>0.1666666667</v>
      </c>
      <c r="C34" s="71"/>
      <c r="D34" s="71"/>
      <c r="E34" s="70"/>
      <c r="F34" s="7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78"/>
      <c r="B42" s="7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7">
    <mergeCell ref="A6:A8"/>
    <mergeCell ref="C6:C7"/>
    <mergeCell ref="E6:E7"/>
    <mergeCell ref="F6:F8"/>
    <mergeCell ref="B8:C8"/>
    <mergeCell ref="D8:E8"/>
    <mergeCell ref="E10:F10"/>
  </mergeCells>
  <conditionalFormatting sqref="A13:D26 A28:D28">
    <cfRule type="expression" dxfId="0" priority="1">
      <formula>$A$9</formula>
    </cfRule>
  </conditionalFormatting>
  <conditionalFormatting sqref="E13:F26 E28:F28">
    <cfRule type="expression" dxfId="0" priority="2">
      <formula>$A$16</formula>
    </cfRule>
  </conditionalFormatting>
  <printOptions/>
  <pageMargins bottom="0.3937007874015748" footer="0.0" header="0.0" left="0.29527559055118113" right="0.29527559055118113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2024-10-30T16:10:49Z</dcterms:created>
  <dc:creator>Mauro Herrmann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