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tridemsports-my.sharepoint.com/personal/mherrmann_tridemsports_com/Documents/Desktop/"/>
    </mc:Choice>
  </mc:AlternateContent>
  <xr:revisionPtr revIDLastSave="2" documentId="8_{56082EF9-7C95-4A2E-8E98-50EE1991E096}" xr6:coauthVersionLast="47" xr6:coauthVersionMax="47" xr10:uidLastSave="{55FF5A2C-0942-449E-95DE-C035C6F36E03}"/>
  <bookViews>
    <workbookView xWindow="-110" yWindow="-110" windowWidth="25180" windowHeight="16140" firstSheet="1" activeTab="1" xr2:uid="{00000000-000D-0000-FFFF-FFFF00000000}"/>
  </bookViews>
  <sheets>
    <sheet name="WORLD SERIES RÜGEN FAST" sheetId="1" r:id="rId1"/>
    <sheet name="WORLD SERIES RÜGEN SLOW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IJguMUQZHFje3029F3FerWBWxyUXXengwA3KjUhShc="/>
    </ext>
  </extLst>
</workbook>
</file>

<file path=xl/calcChain.xml><?xml version="1.0" encoding="utf-8"?>
<calcChain xmlns="http://schemas.openxmlformats.org/spreadsheetml/2006/main">
  <c r="E15" i="2" l="1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D15" i="2"/>
  <c r="D16" i="2"/>
  <c r="D17" i="2"/>
  <c r="D18" i="2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B38" i="2" l="1"/>
  <c r="C34" i="2"/>
  <c r="B34" i="2"/>
  <c r="E14" i="2"/>
  <c r="E13" i="2"/>
  <c r="F13" i="2" s="1"/>
  <c r="D13" i="2"/>
  <c r="D14" i="2" s="1"/>
  <c r="B36" i="1"/>
  <c r="C32" i="1"/>
  <c r="B32" i="1"/>
  <c r="B34" i="1" s="1"/>
  <c r="C34" i="1" s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D14" i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E13" i="1"/>
  <c r="E32" i="1" s="1"/>
  <c r="D13" i="1"/>
  <c r="B36" i="2" l="1"/>
  <c r="C36" i="2" s="1"/>
  <c r="F14" i="2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E34" i="2"/>
  <c r="D34" i="2"/>
  <c r="B39" i="2" s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D32" i="1"/>
  <c r="B37" i="1" s="1"/>
</calcChain>
</file>

<file path=xl/sharedStrings.xml><?xml version="1.0" encoding="utf-8"?>
<sst xmlns="http://schemas.openxmlformats.org/spreadsheetml/2006/main" count="90" uniqueCount="45">
  <si>
    <t>Times and Distances 
ÖTILLÖ World Series Rügen</t>
  </si>
  <si>
    <t>Determine Your Average Personal Race Pace!</t>
  </si>
  <si>
    <t>Ø Running Pace</t>
  </si>
  <si>
    <t xml:space="preserve">Ø Swimming Pace </t>
  </si>
  <si>
    <t>Please note that the calculation does not account for trail gradient or technical difficulties.</t>
  </si>
  <si>
    <t>in min/km</t>
  </si>
  <si>
    <t>in min/100m</t>
  </si>
  <si>
    <t>4.5 min/km = 4min 30s/km</t>
  </si>
  <si>
    <t>2.5 min/100m = 2min 30s/100m</t>
  </si>
  <si>
    <t>Location</t>
  </si>
  <si>
    <t>Running</t>
  </si>
  <si>
    <t>Swimming</t>
  </si>
  <si>
    <t>Total Distance</t>
  </si>
  <si>
    <t>Your Projected Time</t>
  </si>
  <si>
    <t>in meters</t>
  </si>
  <si>
    <t>Time per section</t>
  </si>
  <si>
    <t>Time on clock</t>
  </si>
  <si>
    <t xml:space="preserve">START: </t>
  </si>
  <si>
    <t xml:space="preserve"> in hh:mm</t>
  </si>
  <si>
    <r>
      <rPr>
        <b/>
        <sz val="8"/>
        <color rgb="FF000000"/>
        <rFont val="Bricolage Grotesque"/>
        <family val="2"/>
      </rPr>
      <t>Start</t>
    </r>
    <r>
      <rPr>
        <sz val="8"/>
        <color rgb="FF000000"/>
        <rFont val="Bricolage Grotesque"/>
        <family val="2"/>
      </rPr>
      <t xml:space="preserve"> - Run 1 / </t>
    </r>
    <r>
      <rPr>
        <b/>
        <sz val="8"/>
        <color rgb="FF000000"/>
        <rFont val="Bricolage Grotesque"/>
        <family val="2"/>
      </rPr>
      <t>Time 1</t>
    </r>
  </si>
  <si>
    <t>Swim 1</t>
  </si>
  <si>
    <t>Run 2 - Energy station 1 / Time 2</t>
  </si>
  <si>
    <t>Swim 2</t>
  </si>
  <si>
    <t>Run 3 / Energy station 2 / Time 3</t>
  </si>
  <si>
    <t>Swim 3</t>
  </si>
  <si>
    <r>
      <rPr>
        <sz val="8"/>
        <color theme="1"/>
        <rFont val="Bricolage Grotesque"/>
        <family val="2"/>
      </rPr>
      <t xml:space="preserve">Run 4 - Energy Station / </t>
    </r>
    <r>
      <rPr>
        <b/>
        <sz val="8"/>
        <color rgb="FFFF0000"/>
        <rFont val="Bricolage Grotesque"/>
        <family val="2"/>
      </rPr>
      <t>CUT-OFF at Time 4 at 13:30</t>
    </r>
  </si>
  <si>
    <t>Run 4</t>
  </si>
  <si>
    <t>Swim 4</t>
  </si>
  <si>
    <t>Run 5 - Energy station 4 / Time 5</t>
  </si>
  <si>
    <t>Swim 5</t>
  </si>
  <si>
    <t>Run 6 - Energy station 5 / Time 6</t>
  </si>
  <si>
    <t>Swim 6</t>
  </si>
  <si>
    <t>Run 7</t>
  </si>
  <si>
    <r>
      <rPr>
        <sz val="8"/>
        <color rgb="FF0070C0"/>
        <rFont val="Bricolage Grotesque"/>
        <family val="2"/>
      </rPr>
      <t>Swim 7</t>
    </r>
    <r>
      <rPr>
        <b/>
        <sz val="8"/>
        <color rgb="FF0070C0"/>
        <rFont val="Bricolage Grotesque"/>
        <family val="2"/>
      </rPr>
      <t xml:space="preserve"> -</t>
    </r>
    <r>
      <rPr>
        <b/>
        <sz val="8"/>
        <color rgb="FFFF0000"/>
        <rFont val="Bricolage Grotesque"/>
        <family val="2"/>
      </rPr>
      <t xml:space="preserve"> </t>
    </r>
    <r>
      <rPr>
        <sz val="8"/>
        <color rgb="FF000000"/>
        <rFont val="Bricolage Grotesque"/>
        <family val="2"/>
      </rPr>
      <t>Energy Station 6 /</t>
    </r>
    <r>
      <rPr>
        <b/>
        <sz val="8"/>
        <color rgb="FFFF0000"/>
        <rFont val="Bricolage Grotesque"/>
        <family val="2"/>
      </rPr>
      <t xml:space="preserve"> CUT-OFF at Time 7 at 17:00</t>
    </r>
  </si>
  <si>
    <t xml:space="preserve">Run 8 </t>
  </si>
  <si>
    <t>Swim 8</t>
  </si>
  <si>
    <r>
      <rPr>
        <sz val="8"/>
        <color rgb="FF000000"/>
        <rFont val="Bricolage Grotesque"/>
        <family val="2"/>
      </rPr>
      <t>Run 9</t>
    </r>
    <r>
      <rPr>
        <b/>
        <sz val="8"/>
        <color rgb="FF000000"/>
        <rFont val="Bricolage Grotesque"/>
        <family val="2"/>
      </rPr>
      <t xml:space="preserve"> - Finish</t>
    </r>
  </si>
  <si>
    <t>Total distances in meters</t>
  </si>
  <si>
    <t>Total distance:  meters / miles</t>
  </si>
  <si>
    <t>Runs</t>
  </si>
  <si>
    <t>Swims</t>
  </si>
  <si>
    <t>% Swimming</t>
  </si>
  <si>
    <t>Run 2</t>
  </si>
  <si>
    <t>Run 8 - Energy 7 / Time 8</t>
  </si>
  <si>
    <t>Run 8 - Time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</si>
</sst>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h]:mm"/>
    <numFmt numFmtId="165" formatCode="[$-F400]h:mm:ss\ AM/PM"/>
    <numFmt numFmtId="166" formatCode="0.0%"/>
  </numFmts>
  <fonts count="26" x14ac:knownFonts="1">
    <font>
      <sz val="11"/>
      <color theme="1"/>
      <name val="Aptos Narrow"/>
      <scheme val="minor"/>
    </font>
    <font>
      <sz val="10"/>
      <color rgb="FF000000"/>
      <name val="Times New Roman"/>
      <family val="1"/>
    </font>
    <font>
      <sz val="16"/>
      <color theme="1"/>
      <name val="Bricolage Grotesque"/>
      <family val="2"/>
    </font>
    <font>
      <sz val="18"/>
      <color theme="1"/>
      <name val="Bricolage Grotesque"/>
      <family val="2"/>
    </font>
    <font>
      <sz val="22"/>
      <color theme="1"/>
      <name val="Bricolage Grotesque"/>
      <family val="2"/>
    </font>
    <font>
      <sz val="10"/>
      <color theme="1"/>
      <name val="Bricolage Grotesque"/>
      <family val="2"/>
    </font>
    <font>
      <sz val="8"/>
      <color rgb="FF000000"/>
      <name val="Bricolage Grotesque"/>
      <family val="2"/>
    </font>
    <font>
      <b/>
      <sz val="10"/>
      <color rgb="FF000000"/>
      <name val="Bricolage Grotesque"/>
      <family val="2"/>
    </font>
    <font>
      <sz val="7"/>
      <color theme="1"/>
      <name val="Bricolage Grotesque"/>
      <family val="2"/>
    </font>
    <font>
      <sz val="11"/>
      <name val="Aptos Narrow"/>
      <family val="2"/>
    </font>
    <font>
      <sz val="9"/>
      <color theme="1"/>
      <name val="Bricolage Grotesque"/>
      <family val="2"/>
    </font>
    <font>
      <sz val="8"/>
      <color theme="1"/>
      <name val="Bricolage Grotesque"/>
      <family val="2"/>
    </font>
    <font>
      <sz val="11"/>
      <color theme="1"/>
      <name val="Bricolage Grotesque"/>
      <family val="2"/>
    </font>
    <font>
      <b/>
      <sz val="12"/>
      <color rgb="FF000000"/>
      <name val="Bricolage Grotesque"/>
      <family val="2"/>
    </font>
    <font>
      <sz val="9"/>
      <color rgb="FF7F7F7F"/>
      <name val="Bricolage Grotesque"/>
      <family val="2"/>
    </font>
    <font>
      <sz val="10"/>
      <color rgb="FF000000"/>
      <name val="Bricolage Grotesque"/>
      <family val="2"/>
    </font>
    <font>
      <sz val="8"/>
      <color theme="4"/>
      <name val="Bricolage Grotesque"/>
      <family val="2"/>
    </font>
    <font>
      <sz val="8"/>
      <color rgb="FF0070C0"/>
      <name val="Bricolage Grotesque"/>
      <family val="2"/>
    </font>
    <font>
      <sz val="8"/>
      <color rgb="FF156082"/>
      <name val="Bricolage Grotesque"/>
      <family val="2"/>
    </font>
    <font>
      <sz val="10"/>
      <color theme="1"/>
      <name val="Times New Roman"/>
      <family val="1"/>
    </font>
    <font>
      <sz val="8"/>
      <color rgb="FF7F7F7F"/>
      <name val="Bricolage Grotesque"/>
      <family val="2"/>
    </font>
    <font>
      <sz val="9"/>
      <color rgb="FF000000"/>
      <name val="Bricolage Grotesque"/>
      <family val="2"/>
    </font>
    <font>
      <sz val="10"/>
      <color theme="4"/>
      <name val="Bricolage Grotesque"/>
      <family val="2"/>
    </font>
    <font>
      <b/>
      <sz val="8"/>
      <color rgb="FF000000"/>
      <name val="Bricolage Grotesque"/>
      <family val="2"/>
    </font>
    <font>
      <b/>
      <sz val="8"/>
      <color rgb="FFFF0000"/>
      <name val="Bricolage Grotesque"/>
      <family val="2"/>
    </font>
    <font>
      <b/>
      <sz val="8"/>
      <color rgb="FF0070C0"/>
      <name val="Bricolage Grotesque"/>
      <family val="2"/>
    </font>
  </fonts>
  <fills count="6">
    <fill>
      <patternFill patternType="none"/>
    </fill>
    <fill>
      <patternFill patternType="gray125"/>
    </fill>
    <fill>
      <patternFill patternType="solid">
        <fgColor rgb="FFD9F2D0"/>
        <bgColor rgb="FFD9F2D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E8E8E8"/>
        <bgColor rgb="FFE8E8E8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12" fillId="3" borderId="16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20" fontId="10" fillId="0" borderId="3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 wrapText="1"/>
    </xf>
    <xf numFmtId="164" fontId="15" fillId="0" borderId="3" xfId="0" applyNumberFormat="1" applyFont="1" applyBorder="1" applyAlignment="1">
      <alignment horizontal="center" vertical="top" wrapText="1"/>
    </xf>
    <xf numFmtId="0" fontId="6" fillId="4" borderId="19" xfId="0" applyFont="1" applyFill="1" applyBorder="1" applyAlignment="1">
      <alignment horizontal="left" vertical="top" wrapText="1"/>
    </xf>
    <xf numFmtId="3" fontId="11" fillId="5" borderId="3" xfId="0" applyNumberFormat="1" applyFont="1" applyFill="1" applyBorder="1" applyAlignment="1">
      <alignment horizontal="center" vertical="top" shrinkToFit="1"/>
    </xf>
    <xf numFmtId="3" fontId="16" fillId="4" borderId="3" xfId="0" applyNumberFormat="1" applyFont="1" applyFill="1" applyBorder="1" applyAlignment="1">
      <alignment horizontal="center" vertical="top" shrinkToFit="1"/>
    </xf>
    <xf numFmtId="164" fontId="11" fillId="4" borderId="20" xfId="0" applyNumberFormat="1" applyFont="1" applyFill="1" applyBorder="1" applyAlignment="1">
      <alignment horizontal="center" vertical="top" wrapText="1"/>
    </xf>
    <xf numFmtId="164" fontId="11" fillId="5" borderId="20" xfId="0" applyNumberFormat="1" applyFont="1" applyFill="1" applyBorder="1" applyAlignment="1">
      <alignment horizontal="center" vertical="top" wrapText="1"/>
    </xf>
    <xf numFmtId="0" fontId="17" fillId="4" borderId="15" xfId="0" applyFont="1" applyFill="1" applyBorder="1" applyAlignment="1">
      <alignment horizontal="left" vertical="top" wrapText="1"/>
    </xf>
    <xf numFmtId="3" fontId="6" fillId="5" borderId="3" xfId="0" applyNumberFormat="1" applyFont="1" applyFill="1" applyBorder="1" applyAlignment="1">
      <alignment horizontal="center" vertical="top" shrinkToFit="1"/>
    </xf>
    <xf numFmtId="3" fontId="18" fillId="4" borderId="3" xfId="0" applyNumberFormat="1" applyFont="1" applyFill="1" applyBorder="1" applyAlignment="1">
      <alignment horizontal="center" vertical="top" shrinkToFit="1"/>
    </xf>
    <xf numFmtId="0" fontId="11" fillId="4" borderId="19" xfId="0" applyFont="1" applyFill="1" applyBorder="1" applyAlignment="1">
      <alignment horizontal="left" vertical="top" wrapText="1"/>
    </xf>
    <xf numFmtId="3" fontId="11" fillId="4" borderId="3" xfId="0" applyNumberFormat="1" applyFont="1" applyFill="1" applyBorder="1" applyAlignment="1">
      <alignment horizontal="center" vertical="top" shrinkToFit="1"/>
    </xf>
    <xf numFmtId="20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7" fillId="4" borderId="19" xfId="0" applyFont="1" applyFill="1" applyBorder="1" applyAlignment="1">
      <alignment horizontal="left" vertical="top" wrapText="1"/>
    </xf>
    <xf numFmtId="20" fontId="1" fillId="0" borderId="0" xfId="0" applyNumberFormat="1" applyFont="1" applyAlignment="1">
      <alignment horizontal="left" vertical="top"/>
    </xf>
    <xf numFmtId="0" fontId="6" fillId="4" borderId="17" xfId="0" applyFont="1" applyFill="1" applyBorder="1" applyAlignment="1">
      <alignment horizontal="left" vertical="top" wrapText="1"/>
    </xf>
    <xf numFmtId="164" fontId="11" fillId="4" borderId="3" xfId="0" applyNumberFormat="1" applyFont="1" applyFill="1" applyBorder="1" applyAlignment="1">
      <alignment horizontal="center" vertical="top" wrapText="1"/>
    </xf>
    <xf numFmtId="164" fontId="11" fillId="5" borderId="3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15" fillId="0" borderId="21" xfId="0" applyFont="1" applyBorder="1" applyAlignment="1">
      <alignment horizontal="left" vertical="top"/>
    </xf>
    <xf numFmtId="3" fontId="15" fillId="0" borderId="21" xfId="0" applyNumberFormat="1" applyFont="1" applyBorder="1" applyAlignment="1">
      <alignment horizontal="center" vertical="top"/>
    </xf>
    <xf numFmtId="3" fontId="22" fillId="0" borderId="21" xfId="0" applyNumberFormat="1" applyFont="1" applyBorder="1" applyAlignment="1">
      <alignment horizontal="center" vertical="top"/>
    </xf>
    <xf numFmtId="3" fontId="5" fillId="0" borderId="22" xfId="0" applyNumberFormat="1" applyFont="1" applyBorder="1" applyAlignment="1">
      <alignment horizontal="center" vertical="top"/>
    </xf>
    <xf numFmtId="165" fontId="5" fillId="0" borderId="21" xfId="0" applyNumberFormat="1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right" vertical="top"/>
    </xf>
    <xf numFmtId="3" fontId="15" fillId="0" borderId="0" xfId="0" applyNumberFormat="1" applyFont="1" applyAlignment="1">
      <alignment horizontal="center" vertical="top"/>
    </xf>
    <xf numFmtId="4" fontId="15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166" fontId="15" fillId="0" borderId="0" xfId="0" applyNumberFormat="1" applyFont="1" applyAlignment="1">
      <alignment horizontal="center" vertical="top"/>
    </xf>
    <xf numFmtId="0" fontId="12" fillId="0" borderId="13" xfId="0" applyFont="1" applyBorder="1" applyAlignment="1">
      <alignment horizontal="center" vertical="top" wrapText="1"/>
    </xf>
    <xf numFmtId="0" fontId="9" fillId="0" borderId="18" xfId="0" applyFont="1" applyBorder="1"/>
    <xf numFmtId="0" fontId="5" fillId="0" borderId="2" xfId="0" applyFont="1" applyBorder="1" applyAlignment="1">
      <alignment horizontal="center" vertical="center"/>
    </xf>
    <xf numFmtId="0" fontId="9" fillId="0" borderId="7" xfId="0" applyFont="1" applyBorder="1"/>
    <xf numFmtId="0" fontId="9" fillId="0" borderId="12" xfId="0" applyFont="1" applyBorder="1"/>
    <xf numFmtId="0" fontId="7" fillId="2" borderId="4" xfId="0" applyFont="1" applyFill="1" applyBorder="1" applyAlignment="1">
      <alignment horizontal="center" vertical="center"/>
    </xf>
    <xf numFmtId="0" fontId="9" fillId="0" borderId="8" xfId="0" applyFont="1" applyBorder="1"/>
    <xf numFmtId="0" fontId="7" fillId="2" borderId="6" xfId="0" applyFont="1" applyFill="1" applyBorder="1" applyAlignment="1">
      <alignment horizontal="center" vertical="center"/>
    </xf>
    <xf numFmtId="0" fontId="9" fillId="0" borderId="10" xfId="0" applyFont="1" applyBorder="1"/>
    <xf numFmtId="0" fontId="8" fillId="0" borderId="4" xfId="0" applyFont="1" applyBorder="1" applyAlignment="1">
      <alignment horizontal="center" vertical="center" wrapText="1"/>
    </xf>
    <xf numFmtId="0" fontId="9" fillId="0" borderId="11" xfId="0" applyFont="1" applyBorder="1"/>
    <xf numFmtId="0" fontId="11" fillId="0" borderId="13" xfId="0" applyFont="1" applyBorder="1" applyAlignment="1">
      <alignment horizontal="center" vertical="center" wrapText="1"/>
    </xf>
    <xf numFmtId="0" fontId="9" fillId="0" borderId="14" xfId="0" applyFont="1" applyBorder="1"/>
  </cellXfs>
  <cellStyles count="1">
    <cellStyle name="Standard" xfId="0" builtinId="0"/>
  </cellStyles>
  <dxfs count="4">
    <dxf>
      <fill>
        <patternFill patternType="solid">
          <fgColor rgb="FFDBE9F7"/>
          <bgColor rgb="FFDBE9F7"/>
        </patternFill>
      </fill>
    </dxf>
    <dxf>
      <fill>
        <patternFill patternType="solid">
          <fgColor rgb="FFDBE9F7"/>
          <bgColor rgb="FFDBE9F7"/>
        </patternFill>
      </fill>
    </dxf>
    <dxf>
      <fill>
        <patternFill patternType="solid">
          <fgColor rgb="FFDBE9F7"/>
          <bgColor rgb="FFDBE9F7"/>
        </patternFill>
      </fill>
    </dxf>
    <dxf>
      <fill>
        <patternFill patternType="solid">
          <fgColor rgb="FFDBE9F7"/>
          <bgColor rgb="FFDBE9F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285750</xdr:colOff>
      <xdr:row>4</xdr:row>
      <xdr:rowOff>76200</xdr:rowOff>
    </xdr:from>
    <xdr:ext cx="323850" cy="4953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88838" y="3537113"/>
          <a:ext cx="314325" cy="485775"/>
        </a:xfrm>
        <a:prstGeom prst="downArrow">
          <a:avLst>
            <a:gd name="adj1" fmla="val 50000"/>
            <a:gd name="adj2" fmla="val 50000"/>
          </a:avLst>
        </a:prstGeom>
        <a:solidFill>
          <a:srgbClr val="F07E1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314325</xdr:colOff>
      <xdr:row>4</xdr:row>
      <xdr:rowOff>85725</xdr:rowOff>
    </xdr:from>
    <xdr:ext cx="333375" cy="4857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84075" y="3541875"/>
          <a:ext cx="323850" cy="476250"/>
        </a:xfrm>
        <a:prstGeom prst="downArrow">
          <a:avLst>
            <a:gd name="adj1" fmla="val 50000"/>
            <a:gd name="adj2" fmla="val 50000"/>
          </a:avLst>
        </a:prstGeom>
        <a:solidFill>
          <a:srgbClr val="F07E1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114300</xdr:colOff>
      <xdr:row>4</xdr:row>
      <xdr:rowOff>152400</xdr:rowOff>
    </xdr:from>
    <xdr:ext cx="762000" cy="323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285750</xdr:colOff>
      <xdr:row>4</xdr:row>
      <xdr:rowOff>76200</xdr:rowOff>
    </xdr:from>
    <xdr:ext cx="323850" cy="4953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72009C8F-00C9-4CBF-B277-B4C09C8C30E7}"/>
            </a:ext>
          </a:extLst>
        </xdr:cNvPr>
        <xdr:cNvSpPr/>
      </xdr:nvSpPr>
      <xdr:spPr>
        <a:xfrm>
          <a:off x="3714750" y="419100"/>
          <a:ext cx="323850" cy="495300"/>
        </a:xfrm>
        <a:prstGeom prst="downArrow">
          <a:avLst>
            <a:gd name="adj1" fmla="val 50000"/>
            <a:gd name="adj2" fmla="val 50000"/>
          </a:avLst>
        </a:prstGeom>
        <a:solidFill>
          <a:srgbClr val="F07E1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314325</xdr:colOff>
      <xdr:row>4</xdr:row>
      <xdr:rowOff>85725</xdr:rowOff>
    </xdr:from>
    <xdr:ext cx="333375" cy="4857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C03BCE9-20F1-4F1F-A9C4-15EE84392B1E}"/>
            </a:ext>
          </a:extLst>
        </xdr:cNvPr>
        <xdr:cNvSpPr/>
      </xdr:nvSpPr>
      <xdr:spPr>
        <a:xfrm>
          <a:off x="5397500" y="425450"/>
          <a:ext cx="333375" cy="485775"/>
        </a:xfrm>
        <a:prstGeom prst="downArrow">
          <a:avLst>
            <a:gd name="adj1" fmla="val 50000"/>
            <a:gd name="adj2" fmla="val 50000"/>
          </a:avLst>
        </a:prstGeom>
        <a:solidFill>
          <a:srgbClr val="F07E1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114300</xdr:colOff>
      <xdr:row>4</xdr:row>
      <xdr:rowOff>152400</xdr:rowOff>
    </xdr:from>
    <xdr:ext cx="762000" cy="323850"/>
    <xdr:pic>
      <xdr:nvPicPr>
        <xdr:cNvPr id="4" name="image1.png">
          <a:extLst>
            <a:ext uri="{FF2B5EF4-FFF2-40B4-BE49-F238E27FC236}">
              <a16:creationId xmlns:a16="http://schemas.microsoft.com/office/drawing/2014/main" id="{DD3D80FB-804B-4485-8BC7-78B3053394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29325" y="495300"/>
          <a:ext cx="762000" cy="323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G40" sqref="G40"/>
    </sheetView>
  </sheetViews>
  <sheetFormatPr baseColWidth="10" defaultColWidth="12.6328125" defaultRowHeight="15" customHeight="1" x14ac:dyDescent="0.35"/>
  <cols>
    <col min="1" max="1" width="40.90625" customWidth="1"/>
    <col min="2" max="6" width="11.90625" customWidth="1"/>
    <col min="7" max="26" width="7.453125" customWidth="1"/>
  </cols>
  <sheetData>
    <row r="1" spans="1:26" ht="1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9.5" customHeight="1" x14ac:dyDescent="0.35">
      <c r="A5" s="2" t="s">
        <v>0</v>
      </c>
      <c r="B5" s="3"/>
      <c r="C5" s="4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35">
      <c r="A6" s="58" t="s">
        <v>1</v>
      </c>
      <c r="B6" s="5" t="s">
        <v>2</v>
      </c>
      <c r="C6" s="61">
        <v>4</v>
      </c>
      <c r="D6" s="6" t="s">
        <v>3</v>
      </c>
      <c r="E6" s="63">
        <v>1.5</v>
      </c>
      <c r="F6" s="65" t="s">
        <v>4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7.25" customHeight="1" x14ac:dyDescent="0.35">
      <c r="A7" s="59"/>
      <c r="B7" s="8" t="s">
        <v>5</v>
      </c>
      <c r="C7" s="62"/>
      <c r="D7" s="9" t="s">
        <v>6</v>
      </c>
      <c r="E7" s="64"/>
      <c r="F7" s="6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 x14ac:dyDescent="0.35">
      <c r="A8" s="60"/>
      <c r="B8" s="67" t="s">
        <v>7</v>
      </c>
      <c r="C8" s="68"/>
      <c r="D8" s="67" t="s">
        <v>8</v>
      </c>
      <c r="E8" s="68"/>
      <c r="F8" s="6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.5" customHeight="1" x14ac:dyDescent="0.35">
      <c r="A9" s="10"/>
      <c r="B9" s="11"/>
      <c r="C9" s="12"/>
      <c r="D9" s="11"/>
      <c r="E9" s="13"/>
      <c r="F9" s="1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15" t="s">
        <v>9</v>
      </c>
      <c r="B10" s="16" t="s">
        <v>10</v>
      </c>
      <c r="C10" s="16" t="s">
        <v>11</v>
      </c>
      <c r="D10" s="16" t="s">
        <v>12</v>
      </c>
      <c r="E10" s="56" t="s">
        <v>13</v>
      </c>
      <c r="F10" s="5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17"/>
      <c r="B11" s="18" t="s">
        <v>14</v>
      </c>
      <c r="C11" s="18" t="s">
        <v>14</v>
      </c>
      <c r="D11" s="18" t="s">
        <v>14</v>
      </c>
      <c r="E11" s="18" t="s">
        <v>15</v>
      </c>
      <c r="F11" s="19" t="s">
        <v>16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20" t="s">
        <v>17</v>
      </c>
      <c r="B12" s="21"/>
      <c r="C12" s="21"/>
      <c r="D12" s="22"/>
      <c r="E12" s="18" t="s">
        <v>18</v>
      </c>
      <c r="F12" s="23">
        <v>0.39583333333333331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24" t="s">
        <v>19</v>
      </c>
      <c r="B13" s="25">
        <v>1500</v>
      </c>
      <c r="C13" s="26"/>
      <c r="D13" s="25">
        <f>B13+C13</f>
        <v>1500</v>
      </c>
      <c r="E13" s="27">
        <f t="shared" ref="E13:E30" si="0">ROUND(((B13/1000)*$C$6/1440)+(C13/100)*$E$6/1440,5)</f>
        <v>4.1700000000000001E-3</v>
      </c>
      <c r="F13" s="28">
        <f t="shared" ref="F13:F30" si="1">F12+E13</f>
        <v>0.40000333333333332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29" t="s">
        <v>20</v>
      </c>
      <c r="B14" s="30"/>
      <c r="C14" s="31">
        <v>800</v>
      </c>
      <c r="D14" s="25">
        <f t="shared" ref="D14:D30" si="2">D13+B14+C14</f>
        <v>2300</v>
      </c>
      <c r="E14" s="27">
        <f t="shared" si="0"/>
        <v>8.3300000000000006E-3</v>
      </c>
      <c r="F14" s="28">
        <f t="shared" si="1"/>
        <v>0.40833333333333333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24" t="s">
        <v>21</v>
      </c>
      <c r="B15" s="25">
        <v>5300</v>
      </c>
      <c r="C15" s="26"/>
      <c r="D15" s="25">
        <f t="shared" si="2"/>
        <v>7600</v>
      </c>
      <c r="E15" s="27">
        <f t="shared" si="0"/>
        <v>1.472E-2</v>
      </c>
      <c r="F15" s="28">
        <f t="shared" si="1"/>
        <v>0.42305333333333334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29" t="s">
        <v>22</v>
      </c>
      <c r="B16" s="30"/>
      <c r="C16" s="31">
        <v>1500</v>
      </c>
      <c r="D16" s="25">
        <f t="shared" si="2"/>
        <v>9100</v>
      </c>
      <c r="E16" s="27">
        <f t="shared" si="0"/>
        <v>1.5630000000000002E-2</v>
      </c>
      <c r="F16" s="28">
        <f t="shared" si="1"/>
        <v>0.43868333333333331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24" t="s">
        <v>23</v>
      </c>
      <c r="B17" s="25">
        <v>6600</v>
      </c>
      <c r="C17" s="26"/>
      <c r="D17" s="25">
        <f t="shared" si="2"/>
        <v>15700</v>
      </c>
      <c r="E17" s="27">
        <f t="shared" si="0"/>
        <v>1.8329999999999999E-2</v>
      </c>
      <c r="F17" s="28">
        <f t="shared" si="1"/>
        <v>0.45701333333333333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29" t="s">
        <v>24</v>
      </c>
      <c r="B18" s="30"/>
      <c r="C18" s="26">
        <v>1000</v>
      </c>
      <c r="D18" s="25">
        <f t="shared" si="2"/>
        <v>16700</v>
      </c>
      <c r="E18" s="27">
        <f t="shared" si="0"/>
        <v>1.042E-2</v>
      </c>
      <c r="F18" s="28">
        <f t="shared" si="1"/>
        <v>0.46743333333333331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32" t="s">
        <v>25</v>
      </c>
      <c r="B19" s="25">
        <v>3000</v>
      </c>
      <c r="C19" s="33"/>
      <c r="D19" s="25">
        <f t="shared" si="2"/>
        <v>19700</v>
      </c>
      <c r="E19" s="27">
        <f t="shared" si="0"/>
        <v>8.3300000000000006E-3</v>
      </c>
      <c r="F19" s="28">
        <f t="shared" si="1"/>
        <v>0.47576333333333332</v>
      </c>
      <c r="G19" s="34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4.25" customHeight="1" x14ac:dyDescent="0.35">
      <c r="A20" s="24" t="s">
        <v>26</v>
      </c>
      <c r="B20" s="25">
        <v>3300</v>
      </c>
      <c r="C20" s="26"/>
      <c r="D20" s="25">
        <f t="shared" si="2"/>
        <v>23000</v>
      </c>
      <c r="E20" s="27">
        <f t="shared" si="0"/>
        <v>9.1699999999999993E-3</v>
      </c>
      <c r="F20" s="28">
        <f t="shared" si="1"/>
        <v>0.48493333333333333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29" t="s">
        <v>27</v>
      </c>
      <c r="B21" s="25"/>
      <c r="C21" s="31">
        <v>1800</v>
      </c>
      <c r="D21" s="25">
        <f t="shared" si="2"/>
        <v>24800</v>
      </c>
      <c r="E21" s="27">
        <f t="shared" si="0"/>
        <v>1.8749999999999999E-2</v>
      </c>
      <c r="F21" s="28">
        <f t="shared" si="1"/>
        <v>0.50368333333333337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24" t="s">
        <v>28</v>
      </c>
      <c r="B22" s="30">
        <v>5100</v>
      </c>
      <c r="C22" s="26"/>
      <c r="D22" s="25">
        <f t="shared" si="2"/>
        <v>29900</v>
      </c>
      <c r="E22" s="27">
        <f t="shared" si="0"/>
        <v>1.417E-2</v>
      </c>
      <c r="F22" s="28">
        <f t="shared" si="1"/>
        <v>0.51785333333333339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9" t="s">
        <v>29</v>
      </c>
      <c r="B23" s="25"/>
      <c r="C23" s="31">
        <v>300</v>
      </c>
      <c r="D23" s="25">
        <f t="shared" si="2"/>
        <v>30200</v>
      </c>
      <c r="E23" s="27">
        <f t="shared" si="0"/>
        <v>3.13E-3</v>
      </c>
      <c r="F23" s="28">
        <f t="shared" si="1"/>
        <v>0.52098333333333335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24" t="s">
        <v>30</v>
      </c>
      <c r="B24" s="25">
        <v>2500</v>
      </c>
      <c r="C24" s="26"/>
      <c r="D24" s="25">
        <f t="shared" si="2"/>
        <v>32700</v>
      </c>
      <c r="E24" s="27">
        <f t="shared" si="0"/>
        <v>6.94E-3</v>
      </c>
      <c r="F24" s="28">
        <f t="shared" si="1"/>
        <v>0.5279233333333333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29" t="s">
        <v>31</v>
      </c>
      <c r="B25" s="30"/>
      <c r="C25" s="26">
        <v>100</v>
      </c>
      <c r="D25" s="25">
        <f t="shared" si="2"/>
        <v>32800</v>
      </c>
      <c r="E25" s="27">
        <f t="shared" si="0"/>
        <v>1.0399999999999999E-3</v>
      </c>
      <c r="F25" s="28">
        <f t="shared" si="1"/>
        <v>0.52896333333333334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32" t="s">
        <v>32</v>
      </c>
      <c r="B26" s="30">
        <v>1100</v>
      </c>
      <c r="C26" s="26"/>
      <c r="D26" s="25">
        <f t="shared" si="2"/>
        <v>33900</v>
      </c>
      <c r="E26" s="27">
        <f t="shared" si="0"/>
        <v>3.0599999999999998E-3</v>
      </c>
      <c r="F26" s="28">
        <f t="shared" si="1"/>
        <v>0.53202333333333329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36" t="s">
        <v>33</v>
      </c>
      <c r="B27" s="30"/>
      <c r="C27" s="31">
        <v>1600</v>
      </c>
      <c r="D27" s="25">
        <f t="shared" si="2"/>
        <v>35500</v>
      </c>
      <c r="E27" s="27">
        <f t="shared" si="0"/>
        <v>1.6670000000000001E-2</v>
      </c>
      <c r="F27" s="28">
        <f t="shared" si="1"/>
        <v>0.54869333333333326</v>
      </c>
      <c r="G27" s="3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24" t="s">
        <v>34</v>
      </c>
      <c r="B28" s="25">
        <v>7500</v>
      </c>
      <c r="C28" s="26"/>
      <c r="D28" s="25">
        <f t="shared" si="2"/>
        <v>43000</v>
      </c>
      <c r="E28" s="27">
        <f t="shared" si="0"/>
        <v>2.0830000000000001E-2</v>
      </c>
      <c r="F28" s="28">
        <f t="shared" si="1"/>
        <v>0.56952333333333327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29" t="s">
        <v>35</v>
      </c>
      <c r="B29" s="25"/>
      <c r="C29" s="31">
        <v>300</v>
      </c>
      <c r="D29" s="25">
        <f t="shared" si="2"/>
        <v>43300</v>
      </c>
      <c r="E29" s="27">
        <f t="shared" si="0"/>
        <v>3.13E-3</v>
      </c>
      <c r="F29" s="28">
        <f t="shared" si="1"/>
        <v>0.57265333333333324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38" t="s">
        <v>36</v>
      </c>
      <c r="B30" s="30">
        <v>300</v>
      </c>
      <c r="C30" s="26"/>
      <c r="D30" s="25">
        <f t="shared" si="2"/>
        <v>43600</v>
      </c>
      <c r="E30" s="39">
        <f t="shared" si="0"/>
        <v>8.3000000000000001E-4</v>
      </c>
      <c r="F30" s="40">
        <f t="shared" si="1"/>
        <v>0.57348333333333323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41"/>
      <c r="B31" s="41"/>
      <c r="C31" s="41"/>
      <c r="D31" s="42"/>
      <c r="E31" s="43"/>
      <c r="F31" s="4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45" t="s">
        <v>37</v>
      </c>
      <c r="B32" s="46">
        <f t="shared" ref="B32:C32" si="3">SUM(B13:B31)</f>
        <v>36200</v>
      </c>
      <c r="C32" s="47">
        <f t="shared" si="3"/>
        <v>7400</v>
      </c>
      <c r="D32" s="48">
        <f>B32+C32</f>
        <v>43600</v>
      </c>
      <c r="E32" s="49">
        <f>SUM(E13:E30)</f>
        <v>0.17765</v>
      </c>
      <c r="F32" s="4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50"/>
      <c r="B33" s="50"/>
      <c r="C33" s="50"/>
      <c r="D33" s="43"/>
      <c r="E33" s="44"/>
      <c r="F33" s="4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51" t="s">
        <v>38</v>
      </c>
      <c r="B34" s="52">
        <f>B32+C32</f>
        <v>43600</v>
      </c>
      <c r="C34" s="53">
        <f>B34*0.000621371</f>
        <v>27.091775600000002</v>
      </c>
      <c r="D34" s="43"/>
      <c r="E34" s="43"/>
      <c r="F34" s="4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51" t="s">
        <v>39</v>
      </c>
      <c r="B35" s="54">
        <v>9</v>
      </c>
      <c r="C35" s="50"/>
      <c r="D35" s="43"/>
      <c r="E35" s="43"/>
      <c r="F35" s="4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51" t="s">
        <v>40</v>
      </c>
      <c r="B36" s="54">
        <f>COUNT(C13:C30)</f>
        <v>8</v>
      </c>
      <c r="C36" s="50"/>
      <c r="D36" s="43"/>
      <c r="E36" s="43"/>
      <c r="F36" s="4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51" t="s">
        <v>41</v>
      </c>
      <c r="B37" s="55">
        <f>C32/D32</f>
        <v>0.16972477064220184</v>
      </c>
      <c r="C37" s="50"/>
      <c r="D37" s="43"/>
      <c r="E37" s="43"/>
      <c r="F37" s="4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E10:F10"/>
    <mergeCell ref="A6:A8"/>
    <mergeCell ref="C6:C7"/>
    <mergeCell ref="E6:E7"/>
    <mergeCell ref="F6:F8"/>
    <mergeCell ref="B8:C8"/>
    <mergeCell ref="D8:E8"/>
  </mergeCells>
  <conditionalFormatting sqref="A13:D30">
    <cfRule type="expression" dxfId="3" priority="1">
      <formula>$A$9</formula>
    </cfRule>
  </conditionalFormatting>
  <conditionalFormatting sqref="E13:F30">
    <cfRule type="expression" dxfId="2" priority="2">
      <formula>$A$13</formula>
    </cfRule>
  </conditionalFormatting>
  <pageMargins left="0.29527559055118113" right="0.29527559055118113" top="0.39370078740157483" bottom="0.39370078740157483" header="0" footer="0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3BE32-26EA-4F1B-BB31-3D178EF377C2}">
  <sheetPr>
    <pageSetUpPr fitToPage="1"/>
  </sheetPr>
  <dimension ref="A1:Z1002"/>
  <sheetViews>
    <sheetView tabSelected="1" zoomScale="86" workbookViewId="0">
      <selection activeCell="B8" sqref="B8:C8"/>
    </sheetView>
  </sheetViews>
  <sheetFormatPr baseColWidth="10" defaultColWidth="12.6328125" defaultRowHeight="15" customHeight="1" x14ac:dyDescent="0.35"/>
  <cols>
    <col min="1" max="1" width="40.90625" customWidth="1"/>
    <col min="2" max="6" width="11.90625" customWidth="1"/>
    <col min="7" max="26" width="7.453125" customWidth="1"/>
  </cols>
  <sheetData>
    <row r="1" spans="1:26" ht="1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9.5" customHeight="1" x14ac:dyDescent="0.35">
      <c r="A5" s="2" t="s">
        <v>0</v>
      </c>
      <c r="B5" s="3"/>
      <c r="C5" s="4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35">
      <c r="A6" s="58" t="s">
        <v>1</v>
      </c>
      <c r="B6" s="5" t="s">
        <v>2</v>
      </c>
      <c r="C6" s="61">
        <v>4.5</v>
      </c>
      <c r="D6" s="6" t="s">
        <v>3</v>
      </c>
      <c r="E6" s="63">
        <v>2.5</v>
      </c>
      <c r="F6" s="65" t="s">
        <v>4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7.25" customHeight="1" x14ac:dyDescent="0.35">
      <c r="A7" s="59"/>
      <c r="B7" s="8" t="s">
        <v>5</v>
      </c>
      <c r="C7" s="62"/>
      <c r="D7" s="9" t="s">
        <v>6</v>
      </c>
      <c r="E7" s="64"/>
      <c r="F7" s="6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 x14ac:dyDescent="0.35">
      <c r="A8" s="60"/>
      <c r="B8" s="67" t="s">
        <v>7</v>
      </c>
      <c r="C8" s="68"/>
      <c r="D8" s="67" t="s">
        <v>8</v>
      </c>
      <c r="E8" s="68"/>
      <c r="F8" s="6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.5" customHeight="1" x14ac:dyDescent="0.35">
      <c r="A9" s="10"/>
      <c r="B9" s="11"/>
      <c r="C9" s="12"/>
      <c r="D9" s="11"/>
      <c r="E9" s="13"/>
      <c r="F9" s="1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15" t="s">
        <v>9</v>
      </c>
      <c r="B10" s="16" t="s">
        <v>10</v>
      </c>
      <c r="C10" s="16" t="s">
        <v>11</v>
      </c>
      <c r="D10" s="16" t="s">
        <v>12</v>
      </c>
      <c r="E10" s="56" t="s">
        <v>13</v>
      </c>
      <c r="F10" s="5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17"/>
      <c r="B11" s="18" t="s">
        <v>14</v>
      </c>
      <c r="C11" s="18" t="s">
        <v>14</v>
      </c>
      <c r="D11" s="18" t="s">
        <v>14</v>
      </c>
      <c r="E11" s="18" t="s">
        <v>15</v>
      </c>
      <c r="F11" s="19" t="s">
        <v>16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20" t="s">
        <v>17</v>
      </c>
      <c r="B12" s="21"/>
      <c r="C12" s="21"/>
      <c r="D12" s="22"/>
      <c r="E12" s="18" t="s">
        <v>18</v>
      </c>
      <c r="F12" s="23">
        <v>0.39583333333333331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24" t="s">
        <v>19</v>
      </c>
      <c r="B13" s="25">
        <v>1500</v>
      </c>
      <c r="C13" s="26"/>
      <c r="D13" s="25">
        <f>B13+C13</f>
        <v>1500</v>
      </c>
      <c r="E13" s="27">
        <f t="shared" ref="E13:E32" si="0">ROUND(((B13/1000)*$C$6/1440)+(C13/100)*$E$6/1440,5)</f>
        <v>4.6899999999999997E-3</v>
      </c>
      <c r="F13" s="28">
        <f t="shared" ref="F13:F32" si="1">F12+E13</f>
        <v>0.40052333333333334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29" t="s">
        <v>20</v>
      </c>
      <c r="B14" s="30"/>
      <c r="C14" s="31">
        <v>800</v>
      </c>
      <c r="D14" s="25">
        <f t="shared" ref="D14:D32" si="2">D13+B14+C14</f>
        <v>2300</v>
      </c>
      <c r="E14" s="27">
        <f t="shared" si="0"/>
        <v>1.389E-2</v>
      </c>
      <c r="F14" s="28">
        <f t="shared" si="1"/>
        <v>0.41441333333333336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24" t="s">
        <v>21</v>
      </c>
      <c r="B15" s="25">
        <v>4300</v>
      </c>
      <c r="C15" s="26"/>
      <c r="D15" s="25">
        <f t="shared" si="2"/>
        <v>6600</v>
      </c>
      <c r="E15" s="27">
        <f t="shared" si="0"/>
        <v>1.3440000000000001E-2</v>
      </c>
      <c r="F15" s="28">
        <f t="shared" si="1"/>
        <v>0.42785333333333336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24" t="s">
        <v>42</v>
      </c>
      <c r="B16" s="25">
        <v>1000</v>
      </c>
      <c r="C16" s="26"/>
      <c r="D16" s="25">
        <f t="shared" si="2"/>
        <v>7600</v>
      </c>
      <c r="E16" s="27">
        <f t="shared" si="0"/>
        <v>3.13E-3</v>
      </c>
      <c r="F16" s="28">
        <f t="shared" si="1"/>
        <v>0.43098333333333338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29" t="s">
        <v>22</v>
      </c>
      <c r="B17" s="30"/>
      <c r="C17" s="31">
        <v>1500</v>
      </c>
      <c r="D17" s="25">
        <f t="shared" si="2"/>
        <v>9100</v>
      </c>
      <c r="E17" s="27">
        <f t="shared" si="0"/>
        <v>2.6040000000000001E-2</v>
      </c>
      <c r="F17" s="28">
        <f t="shared" si="1"/>
        <v>0.45702333333333339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24" t="s">
        <v>23</v>
      </c>
      <c r="B18" s="25">
        <v>6600</v>
      </c>
      <c r="C18" s="26"/>
      <c r="D18" s="25">
        <f t="shared" si="2"/>
        <v>15700</v>
      </c>
      <c r="E18" s="27">
        <f t="shared" si="0"/>
        <v>2.0629999999999999E-2</v>
      </c>
      <c r="F18" s="28">
        <f t="shared" si="1"/>
        <v>0.47765333333333337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29" t="s">
        <v>24</v>
      </c>
      <c r="B19" s="30"/>
      <c r="C19" s="26">
        <v>1000</v>
      </c>
      <c r="D19" s="25">
        <f t="shared" si="2"/>
        <v>16700</v>
      </c>
      <c r="E19" s="27">
        <f t="shared" si="0"/>
        <v>1.736E-2</v>
      </c>
      <c r="F19" s="28">
        <f t="shared" si="1"/>
        <v>0.49501333333333336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32" t="s">
        <v>25</v>
      </c>
      <c r="B20" s="25">
        <v>3000</v>
      </c>
      <c r="C20" s="33"/>
      <c r="D20" s="25">
        <f t="shared" si="2"/>
        <v>19700</v>
      </c>
      <c r="E20" s="27">
        <f t="shared" si="0"/>
        <v>9.3799999999999994E-3</v>
      </c>
      <c r="F20" s="28">
        <f t="shared" si="1"/>
        <v>0.50439333333333336</v>
      </c>
      <c r="G20" s="34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4.25" customHeight="1" x14ac:dyDescent="0.35">
      <c r="A21" s="24" t="s">
        <v>26</v>
      </c>
      <c r="B21" s="25">
        <v>3300</v>
      </c>
      <c r="C21" s="26"/>
      <c r="D21" s="25">
        <f t="shared" si="2"/>
        <v>23000</v>
      </c>
      <c r="E21" s="27">
        <f t="shared" si="0"/>
        <v>1.031E-2</v>
      </c>
      <c r="F21" s="28">
        <f t="shared" si="1"/>
        <v>0.5147033333333334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29" t="s">
        <v>27</v>
      </c>
      <c r="B22" s="25"/>
      <c r="C22" s="31">
        <v>1800</v>
      </c>
      <c r="D22" s="25">
        <f t="shared" si="2"/>
        <v>24800</v>
      </c>
      <c r="E22" s="27">
        <f t="shared" si="0"/>
        <v>3.125E-2</v>
      </c>
      <c r="F22" s="28">
        <f t="shared" si="1"/>
        <v>0.5459533333333334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4" t="s">
        <v>28</v>
      </c>
      <c r="B23" s="30">
        <v>5100</v>
      </c>
      <c r="C23" s="26"/>
      <c r="D23" s="25">
        <f t="shared" si="2"/>
        <v>29900</v>
      </c>
      <c r="E23" s="27">
        <f t="shared" si="0"/>
        <v>1.5939999999999999E-2</v>
      </c>
      <c r="F23" s="28">
        <f t="shared" si="1"/>
        <v>0.56189333333333336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29" t="s">
        <v>29</v>
      </c>
      <c r="B24" s="25"/>
      <c r="C24" s="31">
        <v>300</v>
      </c>
      <c r="D24" s="25">
        <f t="shared" si="2"/>
        <v>30200</v>
      </c>
      <c r="E24" s="27">
        <f t="shared" si="0"/>
        <v>5.2100000000000002E-3</v>
      </c>
      <c r="F24" s="28">
        <f t="shared" si="1"/>
        <v>0.5671033333333334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24" t="s">
        <v>30</v>
      </c>
      <c r="B25" s="25">
        <v>2500</v>
      </c>
      <c r="C25" s="26"/>
      <c r="D25" s="25">
        <f t="shared" si="2"/>
        <v>32700</v>
      </c>
      <c r="E25" s="27">
        <f t="shared" si="0"/>
        <v>7.8100000000000001E-3</v>
      </c>
      <c r="F25" s="28">
        <f t="shared" si="1"/>
        <v>0.57491333333333339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29" t="s">
        <v>31</v>
      </c>
      <c r="B26" s="30"/>
      <c r="C26" s="26">
        <v>100</v>
      </c>
      <c r="D26" s="25">
        <f t="shared" si="2"/>
        <v>32800</v>
      </c>
      <c r="E26" s="27">
        <f t="shared" si="0"/>
        <v>1.74E-3</v>
      </c>
      <c r="F26" s="28">
        <f t="shared" si="1"/>
        <v>0.57665333333333335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32" t="s">
        <v>32</v>
      </c>
      <c r="B27" s="30">
        <v>1100</v>
      </c>
      <c r="C27" s="26"/>
      <c r="D27" s="25">
        <f t="shared" si="2"/>
        <v>33900</v>
      </c>
      <c r="E27" s="27">
        <f t="shared" si="0"/>
        <v>3.4399999999999999E-3</v>
      </c>
      <c r="F27" s="28">
        <f t="shared" si="1"/>
        <v>0.58009333333333335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36" t="s">
        <v>33</v>
      </c>
      <c r="B28" s="30"/>
      <c r="C28" s="31">
        <v>1600</v>
      </c>
      <c r="D28" s="25">
        <f t="shared" si="2"/>
        <v>35500</v>
      </c>
      <c r="E28" s="27">
        <f t="shared" si="0"/>
        <v>2.7779999999999999E-2</v>
      </c>
      <c r="F28" s="28">
        <f t="shared" si="1"/>
        <v>0.60787333333333338</v>
      </c>
      <c r="G28" s="3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24" t="s">
        <v>43</v>
      </c>
      <c r="B29" s="25">
        <v>4500</v>
      </c>
      <c r="C29" s="26"/>
      <c r="D29" s="25">
        <f t="shared" si="2"/>
        <v>40000</v>
      </c>
      <c r="E29" s="27">
        <f t="shared" si="0"/>
        <v>1.406E-2</v>
      </c>
      <c r="F29" s="28">
        <f t="shared" si="1"/>
        <v>0.62193333333333334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24" t="s">
        <v>44</v>
      </c>
      <c r="B30" s="25">
        <v>2900</v>
      </c>
      <c r="C30" s="26"/>
      <c r="D30" s="25">
        <f t="shared" si="2"/>
        <v>42900</v>
      </c>
      <c r="E30" s="27">
        <f t="shared" si="0"/>
        <v>9.0600000000000003E-3</v>
      </c>
      <c r="F30" s="28">
        <f t="shared" si="1"/>
        <v>0.63099333333333329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29" t="s">
        <v>35</v>
      </c>
      <c r="B31" s="25"/>
      <c r="C31" s="31">
        <v>300</v>
      </c>
      <c r="D31" s="25">
        <f t="shared" si="2"/>
        <v>43200</v>
      </c>
      <c r="E31" s="27">
        <f t="shared" si="0"/>
        <v>5.2100000000000002E-3</v>
      </c>
      <c r="F31" s="28">
        <f t="shared" si="1"/>
        <v>0.63620333333333334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38" t="s">
        <v>36</v>
      </c>
      <c r="B32" s="30">
        <v>300</v>
      </c>
      <c r="C32" s="26"/>
      <c r="D32" s="25">
        <f t="shared" si="2"/>
        <v>43500</v>
      </c>
      <c r="E32" s="27">
        <f t="shared" si="0"/>
        <v>9.3999999999999997E-4</v>
      </c>
      <c r="F32" s="28">
        <f t="shared" si="1"/>
        <v>0.63714333333333339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 x14ac:dyDescent="0.4">
      <c r="A33" s="41"/>
      <c r="B33" s="41"/>
      <c r="C33" s="41"/>
      <c r="D33" s="42"/>
      <c r="E33" s="43"/>
      <c r="F33" s="4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thickBot="1" x14ac:dyDescent="0.4">
      <c r="A34" s="45" t="s">
        <v>37</v>
      </c>
      <c r="B34" s="46">
        <f t="shared" ref="B34:C34" si="3">SUM(B13:B33)</f>
        <v>36100</v>
      </c>
      <c r="C34" s="47">
        <f t="shared" si="3"/>
        <v>7400</v>
      </c>
      <c r="D34" s="48">
        <f>B34+C34</f>
        <v>43500</v>
      </c>
      <c r="E34" s="49">
        <f>SUM(E13:E32)</f>
        <v>0.24131</v>
      </c>
      <c r="F34" s="4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50"/>
      <c r="B35" s="50"/>
      <c r="C35" s="50"/>
      <c r="D35" s="43"/>
      <c r="E35" s="44"/>
      <c r="F35" s="4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51" t="s">
        <v>38</v>
      </c>
      <c r="B36" s="52">
        <f>B34+C34</f>
        <v>43500</v>
      </c>
      <c r="C36" s="53">
        <f>B36*0.000621371</f>
        <v>27.029638500000001</v>
      </c>
      <c r="D36" s="43"/>
      <c r="E36" s="43"/>
      <c r="F36" s="4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51" t="s">
        <v>39</v>
      </c>
      <c r="B37" s="54">
        <v>9</v>
      </c>
      <c r="C37" s="50"/>
      <c r="D37" s="43"/>
      <c r="E37" s="43"/>
      <c r="F37" s="4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51" t="s">
        <v>40</v>
      </c>
      <c r="B38" s="54">
        <f>COUNT(C13:C32)</f>
        <v>8</v>
      </c>
      <c r="C38" s="50"/>
      <c r="D38" s="43"/>
      <c r="E38" s="43"/>
      <c r="F38" s="4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51" t="s">
        <v>41</v>
      </c>
      <c r="B39" s="55">
        <f>C34/D34</f>
        <v>0.17011494252873563</v>
      </c>
      <c r="C39" s="50"/>
      <c r="D39" s="43"/>
      <c r="E39" s="43"/>
      <c r="F39" s="4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7">
    <mergeCell ref="E10:F10"/>
    <mergeCell ref="A6:A8"/>
    <mergeCell ref="C6:C7"/>
    <mergeCell ref="E6:E7"/>
    <mergeCell ref="F6:F8"/>
    <mergeCell ref="B8:C8"/>
    <mergeCell ref="D8:E8"/>
  </mergeCells>
  <conditionalFormatting sqref="A13:D32">
    <cfRule type="expression" dxfId="1" priority="1">
      <formula>$A$9</formula>
    </cfRule>
  </conditionalFormatting>
  <conditionalFormatting sqref="E13:F32">
    <cfRule type="expression" dxfId="0" priority="2">
      <formula>$A$13</formula>
    </cfRule>
  </conditionalFormatting>
  <pageMargins left="0.29527559055118113" right="0.29527559055118113" top="0.39370078740157483" bottom="0.39370078740157483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WORLD SERIES RÜGEN FAST</vt:lpstr>
      <vt:lpstr>WORLD SERIES RÜGEN SLOW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Herrmann</dc:creator>
  <cp:lastModifiedBy>Mauro Herrmann</cp:lastModifiedBy>
  <cp:lastPrinted>2025-08-25T12:54:43Z</cp:lastPrinted>
  <dcterms:created xsi:type="dcterms:W3CDTF">2024-10-30T16:10:49Z</dcterms:created>
  <dcterms:modified xsi:type="dcterms:W3CDTF">2025-08-26T15:51:01Z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0x0101008A4FA6DC043B02449E4F48293AB1E9A8</vt:lpwstr>
  </property>
  <property fmtid="{D5CDD505-2E9C-101B-9397-08002B2CF9AE}" pid="3" name="MediaServiceImageTags">
    <vt:lpwstr/>
  </property>
</Properties>
</file>