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LD SERIES GOTHENBURG" sheetId="1" r:id="rId4"/>
  </sheets>
  <definedNames/>
  <calcPr/>
  <extLst>
    <ext uri="GoogleSheetsCustomDataVersion2">
      <go:sheetsCustomData xmlns:go="http://customooxmlschemas.google.com/" r:id="rId5" roundtripDataChecksum="6VcKXqwc66pZyg/TyJt0COFA0pHsTxapxXSjjPF/gFs="/>
    </ext>
  </extLst>
</workbook>
</file>

<file path=xl/sharedStrings.xml><?xml version="1.0" encoding="utf-8"?>
<sst xmlns="http://schemas.openxmlformats.org/spreadsheetml/2006/main" count="89" uniqueCount="82">
  <si>
    <t>Times and Distances 
ÖTILLÖ World Series Gothenburg</t>
  </si>
  <si>
    <t>Determine Your Average Personal Race Pace!</t>
  </si>
  <si>
    <t>Ø Running Pace</t>
  </si>
  <si>
    <t xml:space="preserve">Ø Swimming Pace </t>
  </si>
  <si>
    <t>Please note that the calculation does not account for trail gradient or technical difficulties.</t>
  </si>
  <si>
    <t>in min/km</t>
  </si>
  <si>
    <t>in min/100m</t>
  </si>
  <si>
    <t>4.5 min/km = 4min 30s/km</t>
  </si>
  <si>
    <t>2.5 min/100m = 2min 30s/100m</t>
  </si>
  <si>
    <t>Location</t>
  </si>
  <si>
    <t>Running</t>
  </si>
  <si>
    <t>Swimming</t>
  </si>
  <si>
    <t>Total Distance</t>
  </si>
  <si>
    <t>Your Projected Time</t>
  </si>
  <si>
    <t>in meters</t>
  </si>
  <si>
    <t>Time in hh:mm</t>
  </si>
  <si>
    <t>Time on clock</t>
  </si>
  <si>
    <t xml:space="preserve">START: </t>
  </si>
  <si>
    <r>
      <rPr>
        <rFont val="Bricolage Grotesque"/>
        <color rgb="FF000000"/>
        <sz val="8.0"/>
      </rPr>
      <t>Start, Styrsö Bratten -</t>
    </r>
    <r>
      <rPr>
        <rFont val="Bricolage Grotesque"/>
        <b/>
        <color rgb="FF000000"/>
        <sz val="8.0"/>
      </rPr>
      <t xml:space="preserve"> Time 1</t>
    </r>
  </si>
  <si>
    <t>Time 1 - Bravik</t>
  </si>
  <si>
    <t>Bravik - Stora Mosskullen</t>
  </si>
  <si>
    <t>Stora Mosskullen</t>
  </si>
  <si>
    <t>Stora Mosskullen - Köpstadsö</t>
  </si>
  <si>
    <r>
      <rPr>
        <rFont val="Bricolage Grotesque"/>
        <color theme="1"/>
        <sz val="8.0"/>
      </rPr>
      <t xml:space="preserve">Köpstadsö - </t>
    </r>
    <r>
      <rPr>
        <rFont val="Bricolage Grotesque"/>
        <b/>
        <color theme="1"/>
        <sz val="8.0"/>
      </rPr>
      <t>Time 2</t>
    </r>
  </si>
  <si>
    <t>Vattenpassage</t>
  </si>
  <si>
    <t>Norra Köpstadsö</t>
  </si>
  <si>
    <t>Norra Köpstadsö - Asperö</t>
  </si>
  <si>
    <r>
      <rPr>
        <rFont val="Bricolage Grotesque"/>
        <color theme="1"/>
        <sz val="8.0"/>
      </rPr>
      <t>Asperö -</t>
    </r>
    <r>
      <rPr>
        <rFont val="Bricolage Grotesque"/>
        <b/>
        <color theme="1"/>
        <sz val="8.0"/>
      </rPr>
      <t xml:space="preserve"> Time 3 Energy</t>
    </r>
  </si>
  <si>
    <t>Time 2- Swim entry</t>
  </si>
  <si>
    <t>Asperö - Brännö</t>
  </si>
  <si>
    <t>Brännö - Galterö</t>
  </si>
  <si>
    <t>Galterö - St Starholmen</t>
  </si>
  <si>
    <t>St Starholmen</t>
  </si>
  <si>
    <t>St Starholmen - Krokholmen</t>
  </si>
  <si>
    <r>
      <rPr>
        <rFont val="Bricolage Grotesque"/>
        <color theme="1"/>
        <sz val="8.0"/>
      </rPr>
      <t xml:space="preserve">Krokholmen - Krokholmen </t>
    </r>
    <r>
      <rPr>
        <rFont val="Bricolage Grotesque"/>
        <b/>
        <color theme="1"/>
        <sz val="8.0"/>
      </rPr>
      <t>Time 4  Energy</t>
    </r>
  </si>
  <si>
    <t>Krokholmen Time 3 / Energy station  - Känsö</t>
  </si>
  <si>
    <t>Känsö</t>
  </si>
  <si>
    <t>Känsö - Vargö</t>
  </si>
  <si>
    <t>Vargö</t>
  </si>
  <si>
    <t>Vargö Swim</t>
  </si>
  <si>
    <r>
      <rPr>
        <rFont val="Bricolage Grotesque"/>
        <color rgb="FF0070C0"/>
        <sz val="8.0"/>
      </rPr>
      <t xml:space="preserve">Vargö - Styrsö Sandvik </t>
    </r>
    <r>
      <rPr>
        <rFont val="Bricolage Grotesque"/>
        <b/>
        <color rgb="FF0070C0"/>
        <sz val="8.0"/>
      </rPr>
      <t xml:space="preserve"> </t>
    </r>
  </si>
  <si>
    <r>
      <rPr>
        <rFont val="Bricolage Grotesque"/>
        <color theme="1"/>
        <sz val="8.0"/>
      </rPr>
      <t xml:space="preserve">Styrsö Sandvik </t>
    </r>
    <r>
      <rPr>
        <rFont val="Bricolage Grotesque"/>
        <b/>
        <color theme="1"/>
        <sz val="8.0"/>
      </rPr>
      <t>Time 5</t>
    </r>
    <r>
      <rPr>
        <rFont val="Bricolage Grotesque"/>
        <color theme="1"/>
        <sz val="8.0"/>
      </rPr>
      <t xml:space="preserve"> - Halsvik </t>
    </r>
  </si>
  <si>
    <t>Halsvik - Small Island</t>
  </si>
  <si>
    <t>Small Island</t>
  </si>
  <si>
    <t>Small Island - Small Island</t>
  </si>
  <si>
    <t>Small Island - Lilla Rävholmen</t>
  </si>
  <si>
    <r>
      <rPr>
        <rFont val="Bricolage Grotesque"/>
        <color theme="1"/>
        <sz val="8.0"/>
      </rPr>
      <t>Lilla Rävholmen - Lilla Rävholmen</t>
    </r>
    <r>
      <rPr>
        <rFont val="Bricolage Grotesque"/>
        <b/>
        <color theme="1"/>
        <sz val="8.0"/>
      </rPr>
      <t xml:space="preserve"> Time 6 Energy</t>
    </r>
    <r>
      <rPr>
        <rFont val="Bricolage Grotesque"/>
        <color theme="1"/>
        <sz val="8.0"/>
      </rPr>
      <t xml:space="preserve"> </t>
    </r>
    <r>
      <rPr>
        <rFont val="Bricolage Grotesque"/>
        <b/>
        <color rgb="FFFF0000"/>
        <sz val="8.0"/>
      </rPr>
      <t>CUT-OFF 12:30</t>
    </r>
  </si>
  <si>
    <t>Lilla Rävholmen / Energy Station  - Stora Rävholmen</t>
  </si>
  <si>
    <t>Stora Rävholmen</t>
  </si>
  <si>
    <t>Stora Rävholmen Swim</t>
  </si>
  <si>
    <t xml:space="preserve">Stora Rävholmen </t>
  </si>
  <si>
    <t>Stora Rävholmen - Sjumansholmen</t>
  </si>
  <si>
    <t>Sjumansholmen</t>
  </si>
  <si>
    <t>Sjumansholmen - Kårholmen Vest</t>
  </si>
  <si>
    <r>
      <rPr>
        <rFont val="Bricolage Grotesque"/>
        <color theme="1"/>
        <sz val="8.0"/>
      </rPr>
      <t xml:space="preserve">Kårholmnen - </t>
    </r>
    <r>
      <rPr>
        <rFont val="Bricolage Grotesque"/>
        <b/>
        <color theme="1"/>
        <sz val="8.0"/>
      </rPr>
      <t xml:space="preserve">Time 7 Energy </t>
    </r>
  </si>
  <si>
    <r>
      <rPr>
        <rFont val="Bricolage Grotesque"/>
        <b/>
        <color theme="1"/>
        <sz val="8.0"/>
      </rPr>
      <t>Time 7</t>
    </r>
    <r>
      <rPr>
        <rFont val="Bricolage Grotesque"/>
        <color theme="1"/>
        <sz val="8.0"/>
      </rPr>
      <t xml:space="preserve">  / Energy Station - Kårholmen South</t>
    </r>
  </si>
  <si>
    <t>Kårholmen South - Hollända Skepp</t>
  </si>
  <si>
    <r>
      <rPr>
        <rFont val="Bricolage Grotesque"/>
        <color theme="1"/>
        <sz val="8.0"/>
      </rPr>
      <t>Hollända Skepp -</t>
    </r>
    <r>
      <rPr>
        <rFont val="Bricolage Grotesque"/>
        <b/>
        <color theme="1"/>
        <sz val="8.0"/>
      </rPr>
      <t xml:space="preserve"> Time 8 Energy Vrångö</t>
    </r>
  </si>
  <si>
    <t>Time 7 - Vrångö South</t>
  </si>
  <si>
    <t xml:space="preserve">Vrångö South - Nötholmen </t>
  </si>
  <si>
    <r>
      <rPr>
        <rFont val="Bricolage Grotesque"/>
        <color theme="1"/>
        <sz val="8.0"/>
      </rPr>
      <t>Nötholmen -</t>
    </r>
    <r>
      <rPr>
        <rFont val="Bricolage Grotesque"/>
        <b/>
        <color theme="1"/>
        <sz val="8.0"/>
      </rPr>
      <t xml:space="preserve"> Time 9 Energy Vrångö</t>
    </r>
  </si>
  <si>
    <t>Time 8 - Vättna</t>
  </si>
  <si>
    <t>Vättna</t>
  </si>
  <si>
    <t>Vättna - Hollända Skepp</t>
  </si>
  <si>
    <t>Hollända Skepp - Kårholmen</t>
  </si>
  <si>
    <r>
      <rPr>
        <rFont val="Bricolage Grotesque"/>
        <color theme="1"/>
        <sz val="8.0"/>
      </rPr>
      <t xml:space="preserve">Kårholmen South - </t>
    </r>
    <r>
      <rPr>
        <rFont val="Bricolage Grotesque"/>
        <b/>
        <color theme="1"/>
        <sz val="8.0"/>
      </rPr>
      <t>Time 10 Energy</t>
    </r>
    <r>
      <rPr>
        <rFont val="Bricolage Grotesque"/>
        <b/>
        <color rgb="FFFF0000"/>
        <sz val="8.0"/>
      </rPr>
      <t xml:space="preserve"> CUT-OFF 15:30</t>
    </r>
  </si>
  <si>
    <r>
      <rPr>
        <rFont val="Bricolage Grotesque"/>
        <b/>
        <color theme="1"/>
        <sz val="8.0"/>
      </rPr>
      <t>Time 10</t>
    </r>
    <r>
      <rPr>
        <rFont val="Bricolage Grotesque"/>
        <color theme="1"/>
        <sz val="8.0"/>
      </rPr>
      <t xml:space="preserve"> / Energystation - Kårholmen North</t>
    </r>
  </si>
  <si>
    <t>Kårholmen - Sjumansholmen</t>
  </si>
  <si>
    <t xml:space="preserve">Sjumansholmen </t>
  </si>
  <si>
    <t>Liten Kobbe</t>
  </si>
  <si>
    <t>Liten Kobbe - Liten Kobbe</t>
  </si>
  <si>
    <t>Liten Kobbe - Gula Udden, Styrsö</t>
  </si>
  <si>
    <r>
      <rPr>
        <rFont val="Bricolage Grotesque"/>
        <color theme="1"/>
        <sz val="8.0"/>
      </rPr>
      <t xml:space="preserve">Gula Udden </t>
    </r>
    <r>
      <rPr>
        <rFont val="Bricolage Grotesque"/>
        <b/>
        <color theme="1"/>
        <sz val="8.0"/>
      </rPr>
      <t>Time 11</t>
    </r>
  </si>
  <si>
    <t>Gula Udden - Small Island</t>
  </si>
  <si>
    <t>Small Island - Styrsö</t>
  </si>
  <si>
    <r>
      <rPr>
        <rFont val="Bricolage Grotesque"/>
        <color theme="1"/>
        <sz val="8.0"/>
      </rPr>
      <t xml:space="preserve">Styrsö - </t>
    </r>
    <r>
      <rPr>
        <rFont val="Bricolage Grotesque"/>
        <b/>
        <color theme="1"/>
        <sz val="8.0"/>
      </rPr>
      <t>Time 12</t>
    </r>
  </si>
  <si>
    <r>
      <rPr>
        <rFont val="Bricolage Grotesque"/>
        <b/>
        <color theme="1"/>
        <sz val="8.0"/>
      </rPr>
      <t>Time 12</t>
    </r>
    <r>
      <rPr>
        <rFont val="Bricolage Grotesque"/>
        <color theme="1"/>
        <sz val="8.0"/>
      </rPr>
      <t xml:space="preserve">  - Finish, Styrsö Bratten</t>
    </r>
  </si>
  <si>
    <t>Total distances in meters</t>
  </si>
  <si>
    <t>Total distance:  meters / miles</t>
  </si>
  <si>
    <t>Runs</t>
  </si>
  <si>
    <t>Swims</t>
  </si>
  <si>
    <t>% Swimming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</si>
</sst>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hh]:mm"/>
    <numFmt numFmtId="165" formatCode="0.0%"/>
  </numFmts>
  <fonts count="20">
    <font>
      <sz val="11.0"/>
      <color theme="1"/>
      <name val="Aptos Narrow"/>
      <scheme val="minor"/>
    </font>
    <font>
      <sz val="10.0"/>
      <color rgb="FF000000"/>
      <name val="Times New Roman"/>
    </font>
    <font>
      <sz val="16.0"/>
      <color theme="1"/>
      <name val="Bricolage Grotesque"/>
    </font>
    <font/>
    <font>
      <sz val="22.0"/>
      <color theme="1"/>
      <name val="Bricolage Grotesque"/>
    </font>
    <font>
      <sz val="11.0"/>
      <color theme="1"/>
      <name val="Bricolage Grotesque"/>
    </font>
    <font>
      <sz val="8.0"/>
      <color rgb="FF000000"/>
      <name val="Bricolage Grotesque"/>
    </font>
    <font>
      <b/>
      <sz val="10.0"/>
      <color rgb="FF000000"/>
      <name val="Bricolage Grotesque"/>
    </font>
    <font>
      <sz val="7.0"/>
      <color theme="1"/>
      <name val="Bricolage Grotesque"/>
    </font>
    <font>
      <sz val="9.0"/>
      <color theme="1"/>
      <name val="Bricolage Grotesque"/>
    </font>
    <font>
      <sz val="8.0"/>
      <color theme="1"/>
      <name val="Bricolage Grotesque"/>
    </font>
    <font>
      <b/>
      <sz val="12.0"/>
      <color rgb="FF000000"/>
      <name val="Bricolage Grotesque"/>
    </font>
    <font>
      <sz val="9.0"/>
      <color rgb="FF7F7F7F"/>
      <name val="Bricolage Grotesque"/>
    </font>
    <font>
      <sz val="10.0"/>
      <color rgb="FF000000"/>
      <name val="Bricolage Grotesque"/>
    </font>
    <font>
      <sz val="8.0"/>
      <color theme="4"/>
      <name val="Bricolage Grotesque"/>
    </font>
    <font>
      <sz val="8.0"/>
      <color rgb="FF0070C0"/>
      <name val="Bricolage Grotesque"/>
    </font>
    <font>
      <sz val="8.0"/>
      <color rgb="FF156082"/>
      <name val="Bricolage Grotesque"/>
    </font>
    <font>
      <sz val="8.0"/>
      <color rgb="FF7F7F7F"/>
      <name val="Bricolage Grotesque"/>
    </font>
    <font>
      <sz val="10.0"/>
      <color theme="4"/>
      <name val="Bricolage Grotesque"/>
    </font>
    <font>
      <sz val="10.0"/>
      <color theme="1"/>
      <name val="Bricolage Grotesque"/>
    </font>
  </fonts>
  <fills count="6">
    <fill>
      <patternFill patternType="none"/>
    </fill>
    <fill>
      <patternFill patternType="lightGray"/>
    </fill>
    <fill>
      <patternFill patternType="solid">
        <fgColor rgb="FFD9F2D0"/>
        <bgColor rgb="FFD9F2D0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E8E8E8"/>
        <bgColor rgb="FFE8E8E8"/>
      </patternFill>
    </fill>
  </fills>
  <borders count="21">
    <border/>
    <border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top"/>
    </xf>
    <xf borderId="1" fillId="0" fontId="2" numFmtId="0" xfId="0" applyAlignment="1" applyBorder="1" applyFont="1">
      <alignment horizontal="center" shrinkToFit="0" vertical="center" wrapText="1"/>
    </xf>
    <xf borderId="1" fillId="0" fontId="3" numFmtId="0" xfId="0" applyBorder="1" applyFont="1"/>
    <xf borderId="0" fillId="0" fontId="4" numFmtId="0" xfId="0" applyAlignment="1" applyFont="1">
      <alignment horizontal="left" shrinkToFit="0" vertical="top" wrapText="1"/>
    </xf>
    <xf borderId="2" fillId="0" fontId="5" numFmtId="0" xfId="0" applyAlignment="1" applyBorder="1" applyFont="1">
      <alignment horizontal="center" vertical="center"/>
    </xf>
    <xf borderId="3" fillId="0" fontId="6" numFmtId="0" xfId="0" applyAlignment="1" applyBorder="1" applyFont="1">
      <alignment horizontal="center" vertical="center"/>
    </xf>
    <xf borderId="4" fillId="2" fontId="7" numFmtId="0" xfId="0" applyAlignment="1" applyBorder="1" applyFill="1" applyFont="1">
      <alignment horizontal="center" readingOrder="0" vertical="center"/>
    </xf>
    <xf borderId="5" fillId="2" fontId="7" numFmtId="0" xfId="0" applyAlignment="1" applyBorder="1" applyFont="1">
      <alignment horizontal="center" readingOrder="0" vertical="center"/>
    </xf>
    <xf borderId="4" fillId="0" fontId="8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left" vertical="center"/>
    </xf>
    <xf borderId="6" fillId="0" fontId="3" numFmtId="0" xfId="0" applyBorder="1" applyFont="1"/>
    <xf borderId="3" fillId="0" fontId="9" numFmtId="0" xfId="0" applyAlignment="1" applyBorder="1" applyFont="1">
      <alignment horizontal="center" shrinkToFit="0" vertical="center" wrapText="1"/>
    </xf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0" fontId="10" numFmtId="0" xfId="0" applyAlignment="1" applyBorder="1" applyFont="1">
      <alignment horizontal="center" shrinkToFit="0" vertical="center" wrapText="1"/>
    </xf>
    <xf borderId="12" fillId="0" fontId="3" numFmtId="0" xfId="0" applyBorder="1" applyFont="1"/>
    <xf borderId="13" fillId="3" fontId="5" numFmtId="0" xfId="0" applyAlignment="1" applyBorder="1" applyFill="1" applyFont="1">
      <alignment horizontal="left" vertical="top"/>
    </xf>
    <xf borderId="3" fillId="3" fontId="9" numFmtId="0" xfId="0" applyAlignment="1" applyBorder="1" applyFont="1">
      <alignment horizontal="center" shrinkToFit="0" vertical="top" wrapText="1"/>
    </xf>
    <xf borderId="3" fillId="3" fontId="5" numFmtId="0" xfId="0" applyAlignment="1" applyBorder="1" applyFont="1">
      <alignment horizontal="center" shrinkToFit="0" vertical="top" wrapText="1"/>
    </xf>
    <xf borderId="14" fillId="3" fontId="5" numFmtId="0" xfId="0" applyAlignment="1" applyBorder="1" applyFont="1">
      <alignment horizontal="center" shrinkToFit="0" vertical="top" wrapText="1"/>
    </xf>
    <xf borderId="15" fillId="3" fontId="5" numFmtId="0" xfId="0" applyAlignment="1" applyBorder="1" applyFont="1">
      <alignment horizontal="center" shrinkToFit="0" vertical="top" wrapText="1"/>
    </xf>
    <xf borderId="11" fillId="0" fontId="5" numFmtId="0" xfId="0" applyAlignment="1" applyBorder="1" applyFont="1">
      <alignment horizontal="center" vertical="top"/>
    </xf>
    <xf borderId="3" fillId="0" fontId="5" numFmtId="0" xfId="0" applyAlignment="1" applyBorder="1" applyFont="1">
      <alignment horizontal="center" shrinkToFit="0" vertical="top" wrapText="1"/>
    </xf>
    <xf borderId="11" fillId="0" fontId="5" numFmtId="0" xfId="0" applyAlignment="1" applyBorder="1" applyFont="1">
      <alignment horizontal="center" shrinkToFit="0" vertical="top" wrapText="1"/>
    </xf>
    <xf borderId="16" fillId="0" fontId="7" numFmtId="0" xfId="0" applyAlignment="1" applyBorder="1" applyFont="1">
      <alignment horizontal="left" shrinkToFit="0" vertical="top" wrapText="1"/>
    </xf>
    <xf borderId="3" fillId="0" fontId="9" numFmtId="0" xfId="0" applyAlignment="1" applyBorder="1" applyFont="1">
      <alignment horizontal="center" shrinkToFit="0" vertical="top" wrapText="1"/>
    </xf>
    <xf borderId="3" fillId="0" fontId="9" numFmtId="20" xfId="0" applyAlignment="1" applyBorder="1" applyFont="1" applyNumberFormat="1">
      <alignment horizontal="center" shrinkToFit="0" vertical="top" wrapText="1"/>
    </xf>
    <xf borderId="3" fillId="0" fontId="11" numFmtId="0" xfId="0" applyAlignment="1" applyBorder="1" applyFont="1">
      <alignment horizontal="left" shrinkToFit="0" vertical="top" wrapText="1"/>
    </xf>
    <xf borderId="3" fillId="0" fontId="9" numFmtId="0" xfId="0" applyAlignment="1" applyBorder="1" applyFont="1">
      <alignment horizontal="left" shrinkToFit="0" vertical="top" wrapText="1"/>
    </xf>
    <xf borderId="3" fillId="0" fontId="12" numFmtId="0" xfId="0" applyAlignment="1" applyBorder="1" applyFont="1">
      <alignment horizontal="center" shrinkToFit="0" vertical="top" wrapText="1"/>
    </xf>
    <xf borderId="3" fillId="0" fontId="13" numFmtId="164" xfId="0" applyAlignment="1" applyBorder="1" applyFont="1" applyNumberFormat="1">
      <alignment horizontal="center" readingOrder="0" shrinkToFit="0" vertical="top" wrapText="1"/>
    </xf>
    <xf borderId="17" fillId="4" fontId="6" numFmtId="0" xfId="0" applyAlignment="1" applyBorder="1" applyFill="1" applyFont="1">
      <alignment horizontal="left" shrinkToFit="0" vertical="top" wrapText="1"/>
    </xf>
    <xf borderId="14" fillId="5" fontId="6" numFmtId="3" xfId="0" applyAlignment="1" applyBorder="1" applyFill="1" applyFont="1" applyNumberFormat="1">
      <alignment horizontal="center" shrinkToFit="1" vertical="top" wrapText="0"/>
    </xf>
    <xf borderId="3" fillId="4" fontId="14" numFmtId="3" xfId="0" applyAlignment="1" applyBorder="1" applyFont="1" applyNumberFormat="1">
      <alignment horizontal="center" shrinkToFit="1" vertical="top" wrapText="0"/>
    </xf>
    <xf borderId="3" fillId="5" fontId="10" numFmtId="3" xfId="0" applyAlignment="1" applyBorder="1" applyFont="1" applyNumberFormat="1">
      <alignment horizontal="center" shrinkToFit="1" vertical="top" wrapText="0"/>
    </xf>
    <xf borderId="18" fillId="4" fontId="10" numFmtId="164" xfId="0" applyAlignment="1" applyBorder="1" applyFont="1" applyNumberFormat="1">
      <alignment horizontal="center" shrinkToFit="0" vertical="top" wrapText="1"/>
    </xf>
    <xf borderId="18" fillId="5" fontId="10" numFmtId="164" xfId="0" applyAlignment="1" applyBorder="1" applyFont="1" applyNumberFormat="1">
      <alignment horizontal="center" shrinkToFit="0" vertical="top" wrapText="1"/>
    </xf>
    <xf borderId="13" fillId="4" fontId="15" numFmtId="0" xfId="0" applyAlignment="1" applyBorder="1" applyFont="1">
      <alignment horizontal="left" shrinkToFit="0" vertical="top" wrapText="1"/>
    </xf>
    <xf borderId="13" fillId="4" fontId="10" numFmtId="0" xfId="0" applyAlignment="1" applyBorder="1" applyFont="1">
      <alignment horizontal="left" shrinkToFit="0" vertical="top" wrapText="1"/>
    </xf>
    <xf borderId="13" fillId="4" fontId="10" numFmtId="0" xfId="0" applyAlignment="1" applyBorder="1" applyFont="1">
      <alignment horizontal="left" readingOrder="0" shrinkToFit="0" vertical="top" wrapText="1"/>
    </xf>
    <xf borderId="14" fillId="5" fontId="6" numFmtId="3" xfId="0" applyAlignment="1" applyBorder="1" applyFont="1" applyNumberFormat="1">
      <alignment horizontal="center" readingOrder="0" shrinkToFit="1" vertical="top" wrapText="0"/>
    </xf>
    <xf borderId="3" fillId="4" fontId="16" numFmtId="3" xfId="0" applyAlignment="1" applyBorder="1" applyFont="1" applyNumberFormat="1">
      <alignment horizontal="center" readingOrder="0" shrinkToFit="1" vertical="top" wrapText="0"/>
    </xf>
    <xf borderId="3" fillId="4" fontId="10" numFmtId="164" xfId="0" applyAlignment="1" applyBorder="1" applyFont="1" applyNumberFormat="1">
      <alignment horizontal="center" shrinkToFit="0" vertical="top" wrapText="1"/>
    </xf>
    <xf borderId="3" fillId="5" fontId="10" numFmtId="164" xfId="0" applyAlignment="1" applyBorder="1" applyFont="1" applyNumberFormat="1">
      <alignment horizontal="center" shrinkToFit="0" vertical="top" wrapText="1"/>
    </xf>
    <xf borderId="0" fillId="0" fontId="10" numFmtId="0" xfId="0" applyAlignment="1" applyFont="1">
      <alignment horizontal="left" shrinkToFit="0" vertical="top" wrapText="1"/>
    </xf>
    <xf borderId="0" fillId="0" fontId="17" numFmtId="0" xfId="0" applyAlignment="1" applyFont="1">
      <alignment horizontal="left" shrinkToFit="0" vertical="top" wrapText="1"/>
    </xf>
    <xf borderId="0" fillId="0" fontId="13" numFmtId="0" xfId="0" applyAlignment="1" applyFont="1">
      <alignment horizontal="left" vertical="top"/>
    </xf>
    <xf borderId="19" fillId="0" fontId="13" numFmtId="0" xfId="0" applyAlignment="1" applyBorder="1" applyFont="1">
      <alignment horizontal="left" vertical="top"/>
    </xf>
    <xf borderId="19" fillId="0" fontId="13" numFmtId="3" xfId="0" applyAlignment="1" applyBorder="1" applyFont="1" applyNumberFormat="1">
      <alignment horizontal="center" vertical="top"/>
    </xf>
    <xf borderId="19" fillId="0" fontId="18" numFmtId="3" xfId="0" applyAlignment="1" applyBorder="1" applyFont="1" applyNumberFormat="1">
      <alignment horizontal="center" vertical="top"/>
    </xf>
    <xf borderId="20" fillId="0" fontId="19" numFmtId="3" xfId="0" applyAlignment="1" applyBorder="1" applyFont="1" applyNumberFormat="1">
      <alignment horizontal="center" vertical="top"/>
    </xf>
    <xf borderId="0" fillId="0" fontId="5" numFmtId="0" xfId="0" applyAlignment="1" applyFont="1">
      <alignment horizontal="left" vertical="top"/>
    </xf>
    <xf borderId="0" fillId="0" fontId="13" numFmtId="0" xfId="0" applyAlignment="1" applyFont="1">
      <alignment horizontal="right" vertical="top"/>
    </xf>
    <xf borderId="0" fillId="0" fontId="13" numFmtId="3" xfId="0" applyAlignment="1" applyFont="1" applyNumberFormat="1">
      <alignment horizontal="center" vertical="top"/>
    </xf>
    <xf borderId="0" fillId="0" fontId="13" numFmtId="4" xfId="0" applyAlignment="1" applyFont="1" applyNumberFormat="1">
      <alignment horizontal="left" vertical="top"/>
    </xf>
    <xf borderId="0" fillId="0" fontId="13" numFmtId="0" xfId="0" applyAlignment="1" applyFont="1">
      <alignment horizontal="center" vertical="top"/>
    </xf>
    <xf borderId="0" fillId="0" fontId="13" numFmtId="165" xfId="0" applyAlignment="1" applyFont="1" applyNumberFormat="1">
      <alignment horizontal="center" vertical="top"/>
    </xf>
  </cellXfs>
  <cellStyles count="1">
    <cellStyle xfId="0" name="Normal" builtinId="0"/>
  </cellStyles>
  <dxfs count="1">
    <dxf>
      <font/>
      <fill>
        <patternFill patternType="solid">
          <fgColor rgb="FFDBE9F7"/>
          <bgColor rgb="FFDBE9F7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285750</xdr:colOff>
      <xdr:row>4</xdr:row>
      <xdr:rowOff>76200</xdr:rowOff>
    </xdr:from>
    <xdr:ext cx="323850" cy="495300"/>
    <xdr:sp>
      <xdr:nvSpPr>
        <xdr:cNvPr id="3" name="Shape 3"/>
        <xdr:cNvSpPr/>
      </xdr:nvSpPr>
      <xdr:spPr>
        <a:xfrm>
          <a:off x="5188838" y="3537113"/>
          <a:ext cx="314325" cy="485775"/>
        </a:xfrm>
        <a:prstGeom prst="downArrow">
          <a:avLst>
            <a:gd fmla="val 50000" name="adj1"/>
            <a:gd fmla="val 50000" name="adj2"/>
          </a:avLst>
        </a:prstGeom>
        <a:solidFill>
          <a:srgbClr val="F07E10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314325</xdr:colOff>
      <xdr:row>4</xdr:row>
      <xdr:rowOff>85725</xdr:rowOff>
    </xdr:from>
    <xdr:ext cx="333375" cy="485775"/>
    <xdr:sp>
      <xdr:nvSpPr>
        <xdr:cNvPr id="4" name="Shape 4"/>
        <xdr:cNvSpPr/>
      </xdr:nvSpPr>
      <xdr:spPr>
        <a:xfrm>
          <a:off x="5184075" y="3541875"/>
          <a:ext cx="323850" cy="476250"/>
        </a:xfrm>
        <a:prstGeom prst="downArrow">
          <a:avLst>
            <a:gd fmla="val 50000" name="adj1"/>
            <a:gd fmla="val 50000" name="adj2"/>
          </a:avLst>
        </a:prstGeom>
        <a:solidFill>
          <a:srgbClr val="F07E10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47625</xdr:colOff>
      <xdr:row>4</xdr:row>
      <xdr:rowOff>152400</xdr:rowOff>
    </xdr:from>
    <xdr:ext cx="876300" cy="3238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40.88"/>
    <col customWidth="1" min="2" max="6" width="11.88"/>
    <col customWidth="1" min="7" max="26" width="7.5"/>
  </cols>
  <sheetData>
    <row r="1" ht="1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hidden="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49.5" customHeight="1">
      <c r="A5" s="2" t="s">
        <v>0</v>
      </c>
      <c r="B5" s="3"/>
      <c r="C5" s="4"/>
      <c r="D5" s="4"/>
      <c r="E5" s="4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8.0" customHeight="1">
      <c r="A6" s="5" t="s">
        <v>1</v>
      </c>
      <c r="B6" s="6" t="s">
        <v>2</v>
      </c>
      <c r="C6" s="7">
        <v>4.0</v>
      </c>
      <c r="D6" s="6" t="s">
        <v>3</v>
      </c>
      <c r="E6" s="8">
        <v>2.5</v>
      </c>
      <c r="F6" s="9" t="s">
        <v>4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17.25" customHeight="1">
      <c r="A7" s="11"/>
      <c r="B7" s="12" t="s">
        <v>5</v>
      </c>
      <c r="C7" s="13"/>
      <c r="D7" s="12" t="s">
        <v>6</v>
      </c>
      <c r="E7" s="14"/>
      <c r="F7" s="15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ht="15.75" customHeight="1">
      <c r="A8" s="16"/>
      <c r="B8" s="17" t="s">
        <v>7</v>
      </c>
      <c r="C8" s="18"/>
      <c r="D8" s="17" t="s">
        <v>8</v>
      </c>
      <c r="E8" s="18"/>
      <c r="F8" s="13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7.5" customHeight="1">
      <c r="A9" s="19"/>
      <c r="B9" s="20"/>
      <c r="C9" s="21"/>
      <c r="D9" s="20"/>
      <c r="E9" s="22"/>
      <c r="F9" s="23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24" t="s">
        <v>9</v>
      </c>
      <c r="B10" s="25" t="s">
        <v>10</v>
      </c>
      <c r="C10" s="25" t="s">
        <v>11</v>
      </c>
      <c r="D10" s="25" t="s">
        <v>12</v>
      </c>
      <c r="E10" s="26" t="s">
        <v>13</v>
      </c>
      <c r="F10" s="18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27"/>
      <c r="B11" s="28" t="s">
        <v>14</v>
      </c>
      <c r="C11" s="28" t="s">
        <v>14</v>
      </c>
      <c r="D11" s="28" t="s">
        <v>14</v>
      </c>
      <c r="E11" s="28" t="s">
        <v>15</v>
      </c>
      <c r="F11" s="29" t="s">
        <v>16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30" t="s">
        <v>17</v>
      </c>
      <c r="B12" s="31"/>
      <c r="C12" s="31"/>
      <c r="D12" s="32"/>
      <c r="E12" s="28"/>
      <c r="F12" s="33">
        <v>0.3333333333333333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34" t="s">
        <v>18</v>
      </c>
      <c r="B13" s="35">
        <v>500.0</v>
      </c>
      <c r="C13" s="36"/>
      <c r="D13" s="37">
        <f>B13+C13</f>
        <v>500</v>
      </c>
      <c r="E13" s="38">
        <f t="shared" ref="E13:E76" si="1">ROUND(((B13/1000)*$C$6/1440)+(C13/100)*$E$6/1440,5)</f>
        <v>0.00139</v>
      </c>
      <c r="F13" s="39">
        <f t="shared" ref="F13:F76" si="2">F12+E13</f>
        <v>0.3347233333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34" t="s">
        <v>19</v>
      </c>
      <c r="B14" s="35">
        <v>1650.0</v>
      </c>
      <c r="C14" s="36"/>
      <c r="D14" s="37">
        <f t="shared" ref="D14:D76" si="3">D13+B14+C14</f>
        <v>2150</v>
      </c>
      <c r="E14" s="38">
        <f t="shared" si="1"/>
        <v>0.00458</v>
      </c>
      <c r="F14" s="39">
        <f t="shared" si="2"/>
        <v>0.3393033333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40" t="s">
        <v>20</v>
      </c>
      <c r="B15" s="35"/>
      <c r="C15" s="36">
        <v>500.0</v>
      </c>
      <c r="D15" s="37">
        <f t="shared" si="3"/>
        <v>2650</v>
      </c>
      <c r="E15" s="38">
        <f t="shared" si="1"/>
        <v>0.00868</v>
      </c>
      <c r="F15" s="39">
        <f t="shared" si="2"/>
        <v>0.3479833333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41" t="s">
        <v>21</v>
      </c>
      <c r="B16" s="35">
        <v>450.0</v>
      </c>
      <c r="C16" s="36"/>
      <c r="D16" s="37">
        <f t="shared" si="3"/>
        <v>3100</v>
      </c>
      <c r="E16" s="38">
        <f t="shared" si="1"/>
        <v>0.00125</v>
      </c>
      <c r="F16" s="39">
        <f t="shared" si="2"/>
        <v>0.3492333333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40" t="s">
        <v>22</v>
      </c>
      <c r="B17" s="35"/>
      <c r="C17" s="36">
        <v>400.0</v>
      </c>
      <c r="D17" s="37">
        <f t="shared" si="3"/>
        <v>3500</v>
      </c>
      <c r="E17" s="38">
        <f t="shared" si="1"/>
        <v>0.00694</v>
      </c>
      <c r="F17" s="39">
        <f t="shared" si="2"/>
        <v>0.3561733333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42" t="s">
        <v>23</v>
      </c>
      <c r="B18" s="35">
        <v>1700.0</v>
      </c>
      <c r="C18" s="36"/>
      <c r="D18" s="37">
        <f t="shared" si="3"/>
        <v>5200</v>
      </c>
      <c r="E18" s="38">
        <f t="shared" si="1"/>
        <v>0.00472</v>
      </c>
      <c r="F18" s="39">
        <f t="shared" si="2"/>
        <v>0.3608933333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40" t="s">
        <v>24</v>
      </c>
      <c r="B19" s="35"/>
      <c r="C19" s="36">
        <v>100.0</v>
      </c>
      <c r="D19" s="37">
        <f t="shared" si="3"/>
        <v>5300</v>
      </c>
      <c r="E19" s="38">
        <f t="shared" si="1"/>
        <v>0.00174</v>
      </c>
      <c r="F19" s="39">
        <f t="shared" si="2"/>
        <v>0.3626333333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41" t="s">
        <v>25</v>
      </c>
      <c r="B20" s="35">
        <v>300.0</v>
      </c>
      <c r="C20" s="36"/>
      <c r="D20" s="37">
        <f t="shared" si="3"/>
        <v>5600</v>
      </c>
      <c r="E20" s="38">
        <f t="shared" si="1"/>
        <v>0.00083</v>
      </c>
      <c r="F20" s="39">
        <f t="shared" si="2"/>
        <v>0.3634633333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40" t="s">
        <v>26</v>
      </c>
      <c r="B21" s="35"/>
      <c r="C21" s="36">
        <v>200.0</v>
      </c>
      <c r="D21" s="37">
        <f t="shared" si="3"/>
        <v>5800</v>
      </c>
      <c r="E21" s="38">
        <f t="shared" si="1"/>
        <v>0.00347</v>
      </c>
      <c r="F21" s="39">
        <f t="shared" si="2"/>
        <v>0.3669333333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42" t="s">
        <v>27</v>
      </c>
      <c r="B22" s="35">
        <v>2300.0</v>
      </c>
      <c r="C22" s="36"/>
      <c r="D22" s="37">
        <f t="shared" si="3"/>
        <v>8100</v>
      </c>
      <c r="E22" s="38">
        <f t="shared" si="1"/>
        <v>0.00639</v>
      </c>
      <c r="F22" s="39">
        <f t="shared" si="2"/>
        <v>0.3733233333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41" t="s">
        <v>28</v>
      </c>
      <c r="B23" s="35">
        <v>200.0</v>
      </c>
      <c r="C23" s="36"/>
      <c r="D23" s="37">
        <f t="shared" si="3"/>
        <v>8300</v>
      </c>
      <c r="E23" s="38">
        <f t="shared" si="1"/>
        <v>0.00056</v>
      </c>
      <c r="F23" s="39">
        <f t="shared" si="2"/>
        <v>0.3738833333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40" t="s">
        <v>29</v>
      </c>
      <c r="B24" s="35"/>
      <c r="C24" s="36">
        <v>450.0</v>
      </c>
      <c r="D24" s="37">
        <f t="shared" si="3"/>
        <v>8750</v>
      </c>
      <c r="E24" s="38">
        <f t="shared" si="1"/>
        <v>0.00781</v>
      </c>
      <c r="F24" s="39">
        <f t="shared" si="2"/>
        <v>0.3816933333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41" t="s">
        <v>30</v>
      </c>
      <c r="B25" s="35">
        <v>4050.0</v>
      </c>
      <c r="C25" s="36"/>
      <c r="D25" s="37">
        <f t="shared" si="3"/>
        <v>12800</v>
      </c>
      <c r="E25" s="38">
        <f t="shared" si="1"/>
        <v>0.01125</v>
      </c>
      <c r="F25" s="39">
        <f t="shared" si="2"/>
        <v>0.3929433333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40" t="s">
        <v>31</v>
      </c>
      <c r="B26" s="35"/>
      <c r="C26" s="36">
        <v>200.0</v>
      </c>
      <c r="D26" s="37">
        <f t="shared" si="3"/>
        <v>13000</v>
      </c>
      <c r="E26" s="38">
        <f t="shared" si="1"/>
        <v>0.00347</v>
      </c>
      <c r="F26" s="39">
        <f t="shared" si="2"/>
        <v>0.3964133333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41" t="s">
        <v>32</v>
      </c>
      <c r="B27" s="35">
        <v>400.0</v>
      </c>
      <c r="C27" s="36"/>
      <c r="D27" s="37">
        <f t="shared" si="3"/>
        <v>13400</v>
      </c>
      <c r="E27" s="38">
        <f t="shared" si="1"/>
        <v>0.00111</v>
      </c>
      <c r="F27" s="39">
        <f t="shared" si="2"/>
        <v>0.3975233333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40" t="s">
        <v>33</v>
      </c>
      <c r="B28" s="35"/>
      <c r="C28" s="36">
        <v>30.0</v>
      </c>
      <c r="D28" s="37">
        <f t="shared" si="3"/>
        <v>13430</v>
      </c>
      <c r="E28" s="38">
        <f t="shared" si="1"/>
        <v>0.00052</v>
      </c>
      <c r="F28" s="39">
        <f t="shared" si="2"/>
        <v>0.3980433333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42" t="s">
        <v>34</v>
      </c>
      <c r="B29" s="35">
        <v>570.0</v>
      </c>
      <c r="C29" s="36"/>
      <c r="D29" s="37">
        <f t="shared" si="3"/>
        <v>14000</v>
      </c>
      <c r="E29" s="38">
        <f t="shared" si="1"/>
        <v>0.00158</v>
      </c>
      <c r="F29" s="39">
        <f t="shared" si="2"/>
        <v>0.3996233333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40" t="s">
        <v>35</v>
      </c>
      <c r="B30" s="35"/>
      <c r="C30" s="36">
        <v>500.0</v>
      </c>
      <c r="D30" s="37">
        <f t="shared" si="3"/>
        <v>14500</v>
      </c>
      <c r="E30" s="38">
        <f t="shared" si="1"/>
        <v>0.00868</v>
      </c>
      <c r="F30" s="39">
        <f t="shared" si="2"/>
        <v>0.4083033333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41" t="s">
        <v>36</v>
      </c>
      <c r="B31" s="35">
        <v>650.0</v>
      </c>
      <c r="C31" s="36"/>
      <c r="D31" s="37">
        <f t="shared" si="3"/>
        <v>15150</v>
      </c>
      <c r="E31" s="38">
        <f t="shared" si="1"/>
        <v>0.00181</v>
      </c>
      <c r="F31" s="39">
        <f t="shared" si="2"/>
        <v>0.4101133333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40" t="s">
        <v>37</v>
      </c>
      <c r="B32" s="35"/>
      <c r="C32" s="36">
        <v>350.0</v>
      </c>
      <c r="D32" s="37">
        <f t="shared" si="3"/>
        <v>15500</v>
      </c>
      <c r="E32" s="38">
        <f t="shared" si="1"/>
        <v>0.00608</v>
      </c>
      <c r="F32" s="39">
        <f t="shared" si="2"/>
        <v>0.4161933333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41" t="s">
        <v>38</v>
      </c>
      <c r="B33" s="35">
        <v>800.0</v>
      </c>
      <c r="C33" s="36"/>
      <c r="D33" s="37">
        <f t="shared" si="3"/>
        <v>16300</v>
      </c>
      <c r="E33" s="38">
        <f t="shared" si="1"/>
        <v>0.00222</v>
      </c>
      <c r="F33" s="39">
        <f t="shared" si="2"/>
        <v>0.4184133333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40" t="s">
        <v>39</v>
      </c>
      <c r="B34" s="35"/>
      <c r="C34" s="36">
        <v>300.0</v>
      </c>
      <c r="D34" s="37">
        <f t="shared" si="3"/>
        <v>16600</v>
      </c>
      <c r="E34" s="38">
        <f t="shared" si="1"/>
        <v>0.00521</v>
      </c>
      <c r="F34" s="39">
        <f t="shared" si="2"/>
        <v>0.4236233333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41" t="s">
        <v>38</v>
      </c>
      <c r="B35" s="35">
        <v>800.0</v>
      </c>
      <c r="C35" s="36"/>
      <c r="D35" s="37">
        <f t="shared" si="3"/>
        <v>17400</v>
      </c>
      <c r="E35" s="38">
        <f t="shared" si="1"/>
        <v>0.00222</v>
      </c>
      <c r="F35" s="39">
        <f t="shared" si="2"/>
        <v>0.4258433333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40" t="s">
        <v>40</v>
      </c>
      <c r="B36" s="35"/>
      <c r="C36" s="36">
        <v>200.0</v>
      </c>
      <c r="D36" s="37">
        <f t="shared" si="3"/>
        <v>17600</v>
      </c>
      <c r="E36" s="38">
        <f t="shared" si="1"/>
        <v>0.00347</v>
      </c>
      <c r="F36" s="39">
        <f t="shared" si="2"/>
        <v>0.4293133333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42" t="s">
        <v>41</v>
      </c>
      <c r="B37" s="43">
        <v>2000.0</v>
      </c>
      <c r="C37" s="36"/>
      <c r="D37" s="37">
        <f t="shared" si="3"/>
        <v>19600</v>
      </c>
      <c r="E37" s="38">
        <f t="shared" si="1"/>
        <v>0.00556</v>
      </c>
      <c r="F37" s="39">
        <f t="shared" si="2"/>
        <v>0.4348733333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40" t="s">
        <v>42</v>
      </c>
      <c r="B38" s="35"/>
      <c r="C38" s="36">
        <v>300.0</v>
      </c>
      <c r="D38" s="37">
        <f t="shared" si="3"/>
        <v>19900</v>
      </c>
      <c r="E38" s="38">
        <f t="shared" si="1"/>
        <v>0.00521</v>
      </c>
      <c r="F38" s="39">
        <f t="shared" si="2"/>
        <v>0.4400833333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41" t="s">
        <v>43</v>
      </c>
      <c r="B39" s="35">
        <v>100.0</v>
      </c>
      <c r="C39" s="36"/>
      <c r="D39" s="37">
        <f t="shared" si="3"/>
        <v>20000</v>
      </c>
      <c r="E39" s="38">
        <f t="shared" si="1"/>
        <v>0.00028</v>
      </c>
      <c r="F39" s="39">
        <f t="shared" si="2"/>
        <v>0.4403633333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40" t="s">
        <v>44</v>
      </c>
      <c r="B40" s="35"/>
      <c r="C40" s="36">
        <v>300.0</v>
      </c>
      <c r="D40" s="37">
        <f t="shared" si="3"/>
        <v>20300</v>
      </c>
      <c r="E40" s="38">
        <f t="shared" si="1"/>
        <v>0.00521</v>
      </c>
      <c r="F40" s="39">
        <f t="shared" si="2"/>
        <v>0.4455733333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41" t="s">
        <v>43</v>
      </c>
      <c r="B41" s="35">
        <v>200.0</v>
      </c>
      <c r="C41" s="36"/>
      <c r="D41" s="37">
        <f t="shared" si="3"/>
        <v>20500</v>
      </c>
      <c r="E41" s="38">
        <f t="shared" si="1"/>
        <v>0.00056</v>
      </c>
      <c r="F41" s="39">
        <f t="shared" si="2"/>
        <v>0.4461333333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40" t="s">
        <v>45</v>
      </c>
      <c r="B42" s="35"/>
      <c r="C42" s="36">
        <v>100.0</v>
      </c>
      <c r="D42" s="37">
        <f t="shared" si="3"/>
        <v>20600</v>
      </c>
      <c r="E42" s="38">
        <f t="shared" si="1"/>
        <v>0.00174</v>
      </c>
      <c r="F42" s="39">
        <f t="shared" si="2"/>
        <v>0.4478733333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24.75" customHeight="1">
      <c r="A43" s="42" t="s">
        <v>46</v>
      </c>
      <c r="B43" s="43">
        <v>900.0</v>
      </c>
      <c r="C43" s="36"/>
      <c r="D43" s="37">
        <f t="shared" si="3"/>
        <v>21500</v>
      </c>
      <c r="E43" s="38">
        <f t="shared" si="1"/>
        <v>0.0025</v>
      </c>
      <c r="F43" s="39">
        <f t="shared" si="2"/>
        <v>0.4503733333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40" t="s">
        <v>47</v>
      </c>
      <c r="B44" s="35"/>
      <c r="C44" s="36">
        <v>200.0</v>
      </c>
      <c r="D44" s="37">
        <f t="shared" si="3"/>
        <v>21700</v>
      </c>
      <c r="E44" s="38">
        <f t="shared" si="1"/>
        <v>0.00347</v>
      </c>
      <c r="F44" s="39">
        <f t="shared" si="2"/>
        <v>0.4538433333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41" t="s">
        <v>48</v>
      </c>
      <c r="B45" s="35">
        <v>450.0</v>
      </c>
      <c r="C45" s="36"/>
      <c r="D45" s="37">
        <f t="shared" si="3"/>
        <v>22150</v>
      </c>
      <c r="E45" s="38">
        <f t="shared" si="1"/>
        <v>0.00125</v>
      </c>
      <c r="F45" s="39">
        <f t="shared" si="2"/>
        <v>0.4550933333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40" t="s">
        <v>49</v>
      </c>
      <c r="B46" s="35"/>
      <c r="C46" s="44">
        <v>600.0</v>
      </c>
      <c r="D46" s="37">
        <f t="shared" si="3"/>
        <v>22750</v>
      </c>
      <c r="E46" s="38">
        <f t="shared" si="1"/>
        <v>0.01042</v>
      </c>
      <c r="F46" s="39">
        <f t="shared" si="2"/>
        <v>0.4655133333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41" t="s">
        <v>50</v>
      </c>
      <c r="B47" s="43">
        <v>300.0</v>
      </c>
      <c r="C47" s="36"/>
      <c r="D47" s="37">
        <f t="shared" si="3"/>
        <v>23050</v>
      </c>
      <c r="E47" s="38">
        <f t="shared" si="1"/>
        <v>0.00083</v>
      </c>
      <c r="F47" s="39">
        <f t="shared" si="2"/>
        <v>0.4663433333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40" t="s">
        <v>51</v>
      </c>
      <c r="B48" s="35"/>
      <c r="C48" s="36">
        <v>100.0</v>
      </c>
      <c r="D48" s="37">
        <f t="shared" si="3"/>
        <v>23150</v>
      </c>
      <c r="E48" s="38">
        <f t="shared" si="1"/>
        <v>0.00174</v>
      </c>
      <c r="F48" s="39">
        <f t="shared" si="2"/>
        <v>0.4680833333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41" t="s">
        <v>52</v>
      </c>
      <c r="B49" s="35">
        <v>300.0</v>
      </c>
      <c r="C49" s="36"/>
      <c r="D49" s="37">
        <f t="shared" si="3"/>
        <v>23450</v>
      </c>
      <c r="E49" s="38">
        <f t="shared" si="1"/>
        <v>0.00083</v>
      </c>
      <c r="F49" s="39">
        <f t="shared" si="2"/>
        <v>0.4689133333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40" t="s">
        <v>53</v>
      </c>
      <c r="B50" s="35"/>
      <c r="C50" s="36">
        <v>300.0</v>
      </c>
      <c r="D50" s="37">
        <f t="shared" si="3"/>
        <v>23750</v>
      </c>
      <c r="E50" s="38">
        <f t="shared" si="1"/>
        <v>0.00521</v>
      </c>
      <c r="F50" s="39">
        <f t="shared" si="2"/>
        <v>0.4741233333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42" t="s">
        <v>54</v>
      </c>
      <c r="B51" s="43">
        <v>150.0</v>
      </c>
      <c r="C51" s="36"/>
      <c r="D51" s="37">
        <f t="shared" si="3"/>
        <v>23900</v>
      </c>
      <c r="E51" s="38">
        <f t="shared" si="1"/>
        <v>0.00042</v>
      </c>
      <c r="F51" s="39">
        <f t="shared" si="2"/>
        <v>0.4745433333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42" t="s">
        <v>55</v>
      </c>
      <c r="B52" s="43">
        <v>550.0</v>
      </c>
      <c r="C52" s="36"/>
      <c r="D52" s="37">
        <f t="shared" si="3"/>
        <v>24450</v>
      </c>
      <c r="E52" s="38">
        <f t="shared" si="1"/>
        <v>0.00153</v>
      </c>
      <c r="F52" s="39">
        <f t="shared" si="2"/>
        <v>0.4760733333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40" t="s">
        <v>56</v>
      </c>
      <c r="B53" s="35"/>
      <c r="C53" s="36">
        <v>300.0</v>
      </c>
      <c r="D53" s="37">
        <f t="shared" si="3"/>
        <v>24750</v>
      </c>
      <c r="E53" s="38">
        <f t="shared" si="1"/>
        <v>0.00521</v>
      </c>
      <c r="F53" s="39">
        <f t="shared" si="2"/>
        <v>0.4812833333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42" t="s">
        <v>57</v>
      </c>
      <c r="B54" s="43">
        <v>2850.0</v>
      </c>
      <c r="C54" s="36"/>
      <c r="D54" s="37">
        <f t="shared" si="3"/>
        <v>27600</v>
      </c>
      <c r="E54" s="38">
        <f t="shared" si="1"/>
        <v>0.00792</v>
      </c>
      <c r="F54" s="39">
        <f t="shared" si="2"/>
        <v>0.4892033333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41" t="s">
        <v>58</v>
      </c>
      <c r="B55" s="43">
        <v>1850.0</v>
      </c>
      <c r="C55" s="36"/>
      <c r="D55" s="37">
        <f t="shared" si="3"/>
        <v>29450</v>
      </c>
      <c r="E55" s="38">
        <f t="shared" si="1"/>
        <v>0.00514</v>
      </c>
      <c r="F55" s="39">
        <f t="shared" si="2"/>
        <v>0.4943433333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40" t="s">
        <v>59</v>
      </c>
      <c r="B56" s="35"/>
      <c r="C56" s="36">
        <v>300.0</v>
      </c>
      <c r="D56" s="37">
        <f t="shared" si="3"/>
        <v>29750</v>
      </c>
      <c r="E56" s="38">
        <f t="shared" si="1"/>
        <v>0.00521</v>
      </c>
      <c r="F56" s="39">
        <f t="shared" si="2"/>
        <v>0.4995533333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3.5" customHeight="1">
      <c r="A57" s="42" t="s">
        <v>60</v>
      </c>
      <c r="B57" s="35">
        <v>1000.0</v>
      </c>
      <c r="C57" s="36"/>
      <c r="D57" s="37">
        <f t="shared" si="3"/>
        <v>30750</v>
      </c>
      <c r="E57" s="38">
        <f t="shared" si="1"/>
        <v>0.00278</v>
      </c>
      <c r="F57" s="39">
        <f t="shared" si="2"/>
        <v>0.5023333333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3.5" customHeight="1">
      <c r="A58" s="41" t="s">
        <v>61</v>
      </c>
      <c r="B58" s="35">
        <v>1600.0</v>
      </c>
      <c r="C58" s="36"/>
      <c r="D58" s="37">
        <f t="shared" si="3"/>
        <v>32350</v>
      </c>
      <c r="E58" s="38">
        <f t="shared" si="1"/>
        <v>0.00444</v>
      </c>
      <c r="F58" s="39">
        <f t="shared" si="2"/>
        <v>0.5067733333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40" t="s">
        <v>62</v>
      </c>
      <c r="B59" s="35"/>
      <c r="C59" s="44">
        <v>200.0</v>
      </c>
      <c r="D59" s="37">
        <f t="shared" si="3"/>
        <v>32550</v>
      </c>
      <c r="E59" s="38">
        <f t="shared" si="1"/>
        <v>0.00347</v>
      </c>
      <c r="F59" s="39">
        <f t="shared" si="2"/>
        <v>0.5102433333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41" t="s">
        <v>63</v>
      </c>
      <c r="B60" s="35">
        <v>1300.0</v>
      </c>
      <c r="C60" s="36"/>
      <c r="D60" s="37">
        <f t="shared" si="3"/>
        <v>33850</v>
      </c>
      <c r="E60" s="38">
        <f t="shared" si="1"/>
        <v>0.00361</v>
      </c>
      <c r="F60" s="39">
        <f t="shared" si="2"/>
        <v>0.5138533333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40" t="s">
        <v>64</v>
      </c>
      <c r="B61" s="35"/>
      <c r="C61" s="36">
        <v>300.0</v>
      </c>
      <c r="D61" s="37">
        <f t="shared" si="3"/>
        <v>34150</v>
      </c>
      <c r="E61" s="38">
        <f t="shared" si="1"/>
        <v>0.00521</v>
      </c>
      <c r="F61" s="39">
        <f t="shared" si="2"/>
        <v>0.5190633333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42" t="s">
        <v>65</v>
      </c>
      <c r="B62" s="35">
        <v>800.0</v>
      </c>
      <c r="C62" s="36"/>
      <c r="D62" s="37">
        <f t="shared" si="3"/>
        <v>34950</v>
      </c>
      <c r="E62" s="38">
        <f t="shared" si="1"/>
        <v>0.00222</v>
      </c>
      <c r="F62" s="39">
        <f t="shared" si="2"/>
        <v>0.5212833333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42" t="s">
        <v>66</v>
      </c>
      <c r="B63" s="35">
        <v>100.0</v>
      </c>
      <c r="C63" s="36"/>
      <c r="D63" s="37">
        <f t="shared" si="3"/>
        <v>35050</v>
      </c>
      <c r="E63" s="38">
        <f t="shared" si="1"/>
        <v>0.00028</v>
      </c>
      <c r="F63" s="39">
        <f t="shared" si="2"/>
        <v>0.5215633333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40" t="s">
        <v>67</v>
      </c>
      <c r="B64" s="35"/>
      <c r="C64" s="36">
        <v>300.0</v>
      </c>
      <c r="D64" s="37">
        <f t="shared" si="3"/>
        <v>35350</v>
      </c>
      <c r="E64" s="38">
        <f t="shared" si="1"/>
        <v>0.00521</v>
      </c>
      <c r="F64" s="39">
        <f t="shared" si="2"/>
        <v>0.5267733333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41" t="s">
        <v>68</v>
      </c>
      <c r="B65" s="35">
        <v>200.0</v>
      </c>
      <c r="C65" s="36"/>
      <c r="D65" s="37">
        <f t="shared" si="3"/>
        <v>35550</v>
      </c>
      <c r="E65" s="38">
        <f t="shared" si="1"/>
        <v>0.00056</v>
      </c>
      <c r="F65" s="39">
        <f t="shared" si="2"/>
        <v>0.5273333333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40" t="s">
        <v>24</v>
      </c>
      <c r="B66" s="35"/>
      <c r="C66" s="36">
        <v>25.0</v>
      </c>
      <c r="D66" s="37">
        <f t="shared" si="3"/>
        <v>35575</v>
      </c>
      <c r="E66" s="38">
        <f t="shared" si="1"/>
        <v>0.00043</v>
      </c>
      <c r="F66" s="39">
        <f t="shared" si="2"/>
        <v>0.5277633333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41" t="s">
        <v>69</v>
      </c>
      <c r="B67" s="35">
        <v>25.0</v>
      </c>
      <c r="C67" s="36"/>
      <c r="D67" s="37">
        <f t="shared" si="3"/>
        <v>35600</v>
      </c>
      <c r="E67" s="38">
        <f t="shared" si="1"/>
        <v>0.00007</v>
      </c>
      <c r="F67" s="39">
        <f t="shared" si="2"/>
        <v>0.5278333333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40" t="s">
        <v>70</v>
      </c>
      <c r="B68" s="35"/>
      <c r="C68" s="36">
        <v>15.0</v>
      </c>
      <c r="D68" s="37">
        <f t="shared" si="3"/>
        <v>35615</v>
      </c>
      <c r="E68" s="38">
        <f t="shared" si="1"/>
        <v>0.00026</v>
      </c>
      <c r="F68" s="39">
        <f t="shared" si="2"/>
        <v>0.5280933333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41" t="s">
        <v>69</v>
      </c>
      <c r="B69" s="35">
        <v>35.0</v>
      </c>
      <c r="C69" s="36"/>
      <c r="D69" s="37">
        <f t="shared" si="3"/>
        <v>35650</v>
      </c>
      <c r="E69" s="38">
        <f t="shared" si="1"/>
        <v>0.0001</v>
      </c>
      <c r="F69" s="39">
        <f t="shared" si="2"/>
        <v>0.5281933333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40" t="s">
        <v>71</v>
      </c>
      <c r="B70" s="35"/>
      <c r="C70" s="36">
        <v>400.0</v>
      </c>
      <c r="D70" s="37">
        <f t="shared" si="3"/>
        <v>36050</v>
      </c>
      <c r="E70" s="38">
        <f t="shared" si="1"/>
        <v>0.00694</v>
      </c>
      <c r="F70" s="39">
        <f t="shared" si="2"/>
        <v>0.5351333333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42" t="s">
        <v>72</v>
      </c>
      <c r="B71" s="35">
        <v>300.0</v>
      </c>
      <c r="C71" s="36"/>
      <c r="D71" s="37">
        <f t="shared" si="3"/>
        <v>36350</v>
      </c>
      <c r="E71" s="38">
        <f t="shared" si="1"/>
        <v>0.00083</v>
      </c>
      <c r="F71" s="39">
        <f t="shared" si="2"/>
        <v>0.5359633333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40" t="s">
        <v>73</v>
      </c>
      <c r="B72" s="35"/>
      <c r="C72" s="36">
        <v>100.0</v>
      </c>
      <c r="D72" s="37">
        <f t="shared" si="3"/>
        <v>36450</v>
      </c>
      <c r="E72" s="38">
        <f t="shared" si="1"/>
        <v>0.00174</v>
      </c>
      <c r="F72" s="39">
        <f t="shared" si="2"/>
        <v>0.5377033333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41" t="s">
        <v>43</v>
      </c>
      <c r="B73" s="35">
        <v>100.0</v>
      </c>
      <c r="C73" s="36"/>
      <c r="D73" s="37">
        <f t="shared" si="3"/>
        <v>36550</v>
      </c>
      <c r="E73" s="38">
        <f t="shared" si="1"/>
        <v>0.00028</v>
      </c>
      <c r="F73" s="39">
        <f t="shared" si="2"/>
        <v>0.5379833333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40" t="s">
        <v>74</v>
      </c>
      <c r="B74" s="35"/>
      <c r="C74" s="36">
        <v>50.0</v>
      </c>
      <c r="D74" s="37">
        <f t="shared" si="3"/>
        <v>36600</v>
      </c>
      <c r="E74" s="38">
        <f t="shared" si="1"/>
        <v>0.00087</v>
      </c>
      <c r="F74" s="39">
        <f t="shared" si="2"/>
        <v>0.5388533333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42" t="s">
        <v>75</v>
      </c>
      <c r="B75" s="35">
        <v>1950.0</v>
      </c>
      <c r="C75" s="36"/>
      <c r="D75" s="37">
        <f t="shared" si="3"/>
        <v>38550</v>
      </c>
      <c r="E75" s="38">
        <f t="shared" si="1"/>
        <v>0.00542</v>
      </c>
      <c r="F75" s="39">
        <f t="shared" si="2"/>
        <v>0.5442733333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42" t="s">
        <v>76</v>
      </c>
      <c r="B76" s="43">
        <v>650.0</v>
      </c>
      <c r="C76" s="36"/>
      <c r="D76" s="37">
        <f t="shared" si="3"/>
        <v>39200</v>
      </c>
      <c r="E76" s="45">
        <f t="shared" si="1"/>
        <v>0.00181</v>
      </c>
      <c r="F76" s="46">
        <f t="shared" si="2"/>
        <v>0.5460833333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47"/>
      <c r="B77" s="47"/>
      <c r="C77" s="47"/>
      <c r="D77" s="48"/>
      <c r="E77" s="49"/>
      <c r="F77" s="49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50" t="s">
        <v>77</v>
      </c>
      <c r="B78" s="51">
        <f t="shared" ref="B78:C78" si="4">SUM(B13:B77)</f>
        <v>32080</v>
      </c>
      <c r="C78" s="52">
        <f t="shared" si="4"/>
        <v>7120</v>
      </c>
      <c r="D78" s="53">
        <f>B78+C78</f>
        <v>39200</v>
      </c>
      <c r="E78" s="49"/>
      <c r="F78" s="49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54"/>
      <c r="B79" s="54"/>
      <c r="C79" s="54"/>
      <c r="D79" s="54"/>
      <c r="E79" s="49"/>
      <c r="F79" s="49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55" t="s">
        <v>78</v>
      </c>
      <c r="B80" s="56">
        <f>B78+C78</f>
        <v>39200</v>
      </c>
      <c r="C80" s="57">
        <f>B80*0.000621371</f>
        <v>24.3577432</v>
      </c>
      <c r="D80" s="54"/>
      <c r="E80" s="49"/>
      <c r="F80" s="49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55" t="s">
        <v>79</v>
      </c>
      <c r="B81" s="58">
        <v>29.0</v>
      </c>
      <c r="C81" s="54"/>
      <c r="D81" s="54"/>
      <c r="E81" s="49"/>
      <c r="F81" s="49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55" t="s">
        <v>80</v>
      </c>
      <c r="B82" s="58">
        <f>COUNT(C13:C76)</f>
        <v>28</v>
      </c>
      <c r="C82" s="54"/>
      <c r="D82" s="54"/>
      <c r="E82" s="49"/>
      <c r="F82" s="49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55" t="s">
        <v>81</v>
      </c>
      <c r="B83" s="59">
        <f>C78/D78</f>
        <v>0.1816326531</v>
      </c>
      <c r="C83" s="54"/>
      <c r="D83" s="54"/>
      <c r="E83" s="49"/>
      <c r="F83" s="49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A5:B5"/>
    <mergeCell ref="A6:A8"/>
    <mergeCell ref="C6:C7"/>
    <mergeCell ref="E6:E7"/>
    <mergeCell ref="F6:F8"/>
    <mergeCell ref="B8:C8"/>
    <mergeCell ref="D8:E8"/>
    <mergeCell ref="E10:F10"/>
  </mergeCells>
  <conditionalFormatting sqref="A13:D76">
    <cfRule type="expression" dxfId="0" priority="1">
      <formula>$A$9</formula>
    </cfRule>
  </conditionalFormatting>
  <conditionalFormatting sqref="E13:F76">
    <cfRule type="expression" dxfId="0" priority="2">
      <formula>$A$13</formula>
    </cfRule>
  </conditionalFormatting>
  <printOptions/>
  <pageMargins bottom="0.3937007874015748" footer="0.0" header="0.0" left="0.29527559055118113" right="0.29527559055118113" top="0.3937007874015748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2024-10-30T16:10:49Z</dcterms:created>
  <dc:creator>Mauro Herrmann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0x0101008A4FA6DC043B02449E4F48293AB1E9A8</vt:lpwstr>
  </property>
  <property fmtid="{D5CDD505-2E9C-101B-9397-08002B2CF9AE}" pid="3" name="MediaServiceImageTags">
    <vt:lpwstr/>
  </property>
</Properties>
</file>