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RIENCE ENGADIN" sheetId="1" r:id="rId4"/>
  </sheets>
  <definedNames/>
  <calcPr/>
  <extLst>
    <ext uri="GoogleSheetsCustomDataVersion2">
      <go:sheetsCustomData xmlns:go="http://customooxmlschemas.google.com/" r:id="rId5" roundtripDataChecksum="S3PbfIDvViLpdWPhDYDxV+IjqUiyuHrRIqkC9Im7Aog="/>
    </ext>
  </extLst>
</workbook>
</file>

<file path=xl/sharedStrings.xml><?xml version="1.0" encoding="utf-8"?>
<sst xmlns="http://schemas.openxmlformats.org/spreadsheetml/2006/main" count="33" uniqueCount="31">
  <si>
    <t>Times and Distances 
ÖTILLÖ Experience Engadin</t>
  </si>
  <si>
    <t>Determine Your Average Personal Race Pace!</t>
  </si>
  <si>
    <t>Ø Running Pace</t>
  </si>
  <si>
    <t xml:space="preserve">Ø Swimming Pace </t>
  </si>
  <si>
    <t>Please note that the calculation does not account for trail gradient or technical difficulties.</t>
  </si>
  <si>
    <t>in min/km</t>
  </si>
  <si>
    <t>in min/100m</t>
  </si>
  <si>
    <t>4.5 min/km = 4min 30s/km</t>
  </si>
  <si>
    <t>2.5 min/100m = 2min 30s/100m</t>
  </si>
  <si>
    <t>Location</t>
  </si>
  <si>
    <t>Running</t>
  </si>
  <si>
    <t>Swimming</t>
  </si>
  <si>
    <t>Total Distance</t>
  </si>
  <si>
    <t>Your Projected Time</t>
  </si>
  <si>
    <t>in meters</t>
  </si>
  <si>
    <t>Time in hh:mm</t>
  </si>
  <si>
    <t>Time on clock</t>
  </si>
  <si>
    <t xml:space="preserve">START: </t>
  </si>
  <si>
    <t>Start, Sportsfield Silvaplana - Camping</t>
  </si>
  <si>
    <r>
      <rPr>
        <rFont val="Bricolage Grotesque"/>
        <color rgb="FF0070C0"/>
        <sz val="8.0"/>
      </rPr>
      <t xml:space="preserve">Camping - Kite surf beach </t>
    </r>
    <r>
      <rPr>
        <rFont val="Bricolage Grotesque"/>
        <b/>
        <color rgb="FF0070C0"/>
        <sz val="8.0"/>
      </rPr>
      <t>Time 1</t>
    </r>
  </si>
  <si>
    <t>Kite surf beach - Via Agluagliols</t>
  </si>
  <si>
    <t>Lej Suot</t>
  </si>
  <si>
    <t>Shoreline</t>
  </si>
  <si>
    <r>
      <rPr>
        <rFont val="Bricolage Grotesque"/>
        <color rgb="FF0070C0"/>
        <sz val="8.0"/>
      </rPr>
      <t xml:space="preserve">Lej Champfer </t>
    </r>
    <r>
      <rPr>
        <rFont val="Bricolage Grotesque"/>
        <b/>
        <color rgb="FF0070C0"/>
        <sz val="8.0"/>
      </rPr>
      <t>Time 2 Energy</t>
    </r>
  </si>
  <si>
    <r>
      <rPr>
        <rFont val="Bricolage Grotesque"/>
        <color rgb="FF000000"/>
        <sz val="8.0"/>
      </rPr>
      <t xml:space="preserve">Time 2 - </t>
    </r>
    <r>
      <rPr>
        <rFont val="Bricolage Grotesque"/>
        <b/>
        <color rgb="FF000000"/>
        <sz val="8.0"/>
      </rPr>
      <t>Time 3</t>
    </r>
  </si>
  <si>
    <t>Time 3 - Finish line Silvaplana</t>
  </si>
  <si>
    <t>Total distances in meters</t>
  </si>
  <si>
    <t>Total distance:  meters / miles</t>
  </si>
  <si>
    <t>Runs</t>
  </si>
  <si>
    <t>Swims</t>
  </si>
  <si>
    <t>% Swimming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</si>
</sst>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hh]:mm"/>
    <numFmt numFmtId="165" formatCode="0.0%"/>
  </numFmts>
  <fonts count="20">
    <font>
      <sz val="11.0"/>
      <color theme="1"/>
      <name val="Aptos Narrow"/>
      <scheme val="minor"/>
    </font>
    <font>
      <sz val="10.0"/>
      <color rgb="FF000000"/>
      <name val="Times New Roman"/>
    </font>
    <font>
      <sz val="16.0"/>
      <color theme="1"/>
      <name val="Bricolage Grotesque"/>
    </font>
    <font>
      <sz val="18.0"/>
      <color theme="1"/>
      <name val="Bricolage Grotesque"/>
    </font>
    <font>
      <sz val="22.0"/>
      <color theme="1"/>
      <name val="Bricolage Grotesque"/>
    </font>
    <font>
      <sz val="10.0"/>
      <color theme="1"/>
      <name val="Bricolage Grotesque"/>
    </font>
    <font>
      <sz val="8.0"/>
      <color rgb="FF000000"/>
      <name val="Bricolage Grotesque"/>
    </font>
    <font>
      <b/>
      <sz val="10.0"/>
      <color rgb="FF000000"/>
      <name val="Bricolage Grotesque"/>
    </font>
    <font>
      <sz val="7.0"/>
      <color theme="1"/>
      <name val="Bricolage Grotesque"/>
    </font>
    <font/>
    <font>
      <sz val="9.0"/>
      <color theme="1"/>
      <name val="Bricolage Grotesque"/>
    </font>
    <font>
      <sz val="8.0"/>
      <color theme="1"/>
      <name val="Bricolage Grotesque"/>
    </font>
    <font>
      <sz val="11.0"/>
      <color theme="1"/>
      <name val="Bricolage Grotesque"/>
    </font>
    <font>
      <b/>
      <sz val="12.0"/>
      <color rgb="FF000000"/>
      <name val="Bricolage Grotesque"/>
    </font>
    <font>
      <sz val="9.0"/>
      <color rgb="FF7F7F7F"/>
      <name val="Bricolage Grotesque"/>
    </font>
    <font>
      <sz val="10.0"/>
      <color rgb="FF000000"/>
      <name val="Bricolage Grotesque"/>
    </font>
    <font>
      <sz val="8.0"/>
      <color theme="4"/>
      <name val="Bricolage Grotesque"/>
    </font>
    <font>
      <sz val="8.0"/>
      <color rgb="FF0070C0"/>
      <name val="Bricolage Grotesque"/>
    </font>
    <font>
      <sz val="8.0"/>
      <color rgb="FF7F7F7F"/>
      <name val="Bricolage Grotesque"/>
    </font>
    <font>
      <sz val="10.0"/>
      <color theme="4"/>
      <name val="Bricolage Grotesque"/>
    </font>
  </fonts>
  <fills count="6">
    <fill>
      <patternFill patternType="none"/>
    </fill>
    <fill>
      <patternFill patternType="lightGray"/>
    </fill>
    <fill>
      <patternFill patternType="solid">
        <fgColor rgb="FFD9F2D0"/>
        <bgColor rgb="FFD9F2D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8E8E8"/>
        <bgColor rgb="FFE8E8E8"/>
      </patternFill>
    </fill>
  </fills>
  <borders count="21">
    <border/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horizontal="left" shrinkToFit="0" vertical="top" wrapText="1"/>
    </xf>
    <xf borderId="2" fillId="0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4" fillId="2" fontId="7" numFmtId="0" xfId="0" applyAlignment="1" applyBorder="1" applyFill="1" applyFont="1">
      <alignment horizontal="center" vertical="center"/>
    </xf>
    <xf borderId="5" fillId="2" fontId="7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6" fillId="0" fontId="9" numFmtId="0" xfId="0" applyBorder="1" applyFont="1"/>
    <xf borderId="3" fillId="0" fontId="10" numFmtId="0" xfId="0" applyAlignment="1" applyBorder="1" applyFont="1">
      <alignment horizontal="center" shrinkToFit="0" vertical="center" wrapText="1"/>
    </xf>
    <xf borderId="7" fillId="0" fontId="9" numFmtId="0" xfId="0" applyBorder="1" applyFont="1"/>
    <xf borderId="8" fillId="0" fontId="9" numFmtId="0" xfId="0" applyBorder="1" applyFont="1"/>
    <xf borderId="9" fillId="0" fontId="9" numFmtId="0" xfId="0" applyBorder="1" applyFont="1"/>
    <xf borderId="10" fillId="0" fontId="9" numFmtId="0" xfId="0" applyBorder="1" applyFont="1"/>
    <xf borderId="11" fillId="0" fontId="11" numFmtId="0" xfId="0" applyAlignment="1" applyBorder="1" applyFont="1">
      <alignment horizontal="center" shrinkToFit="0" vertical="center" wrapText="1"/>
    </xf>
    <xf borderId="12" fillId="0" fontId="9" numFmtId="0" xfId="0" applyBorder="1" applyFont="1"/>
    <xf borderId="13" fillId="3" fontId="12" numFmtId="0" xfId="0" applyAlignment="1" applyBorder="1" applyFill="1" applyFont="1">
      <alignment horizontal="left" vertical="top"/>
    </xf>
    <xf borderId="3" fillId="3" fontId="10" numFmtId="0" xfId="0" applyAlignment="1" applyBorder="1" applyFont="1">
      <alignment horizontal="center" shrinkToFit="0" vertical="top" wrapText="1"/>
    </xf>
    <xf borderId="3" fillId="3" fontId="12" numFmtId="0" xfId="0" applyAlignment="1" applyBorder="1" applyFont="1">
      <alignment horizontal="center" shrinkToFit="0" vertical="top" wrapText="1"/>
    </xf>
    <xf borderId="14" fillId="3" fontId="12" numFmtId="0" xfId="0" applyAlignment="1" applyBorder="1" applyFont="1">
      <alignment horizontal="center" shrinkToFit="0" vertical="top" wrapText="1"/>
    </xf>
    <xf borderId="15" fillId="3" fontId="12" numFmtId="0" xfId="0" applyAlignment="1" applyBorder="1" applyFont="1">
      <alignment horizontal="center" shrinkToFit="0" vertical="top" wrapText="1"/>
    </xf>
    <xf borderId="11" fillId="0" fontId="12" numFmtId="0" xfId="0" applyAlignment="1" applyBorder="1" applyFont="1">
      <alignment horizontal="center" vertical="top"/>
    </xf>
    <xf borderId="3" fillId="0" fontId="12" numFmtId="0" xfId="0" applyAlignment="1" applyBorder="1" applyFont="1">
      <alignment horizontal="center" shrinkToFit="0" vertical="top" wrapText="1"/>
    </xf>
    <xf borderId="11" fillId="0" fontId="12" numFmtId="0" xfId="0" applyAlignment="1" applyBorder="1" applyFont="1">
      <alignment horizontal="center" shrinkToFit="0" vertical="top" wrapText="1"/>
    </xf>
    <xf borderId="16" fillId="0" fontId="7" numFmtId="0" xfId="0" applyAlignment="1" applyBorder="1" applyFont="1">
      <alignment horizontal="left" shrinkToFit="0" vertical="top" wrapText="1"/>
    </xf>
    <xf borderId="3" fillId="0" fontId="10" numFmtId="0" xfId="0" applyAlignment="1" applyBorder="1" applyFont="1">
      <alignment horizontal="center" shrinkToFit="0" vertical="top" wrapText="1"/>
    </xf>
    <xf borderId="3" fillId="0" fontId="10" numFmtId="20" xfId="0" applyAlignment="1" applyBorder="1" applyFont="1" applyNumberFormat="1">
      <alignment horizontal="center" shrinkToFit="0" vertical="top" wrapText="1"/>
    </xf>
    <xf borderId="3" fillId="0" fontId="13" numFmtId="0" xfId="0" applyAlignment="1" applyBorder="1" applyFont="1">
      <alignment horizontal="left" shrinkToFit="0" vertical="top" wrapText="1"/>
    </xf>
    <xf borderId="3" fillId="0" fontId="10" numFmtId="0" xfId="0" applyAlignment="1" applyBorder="1" applyFont="1">
      <alignment horizontal="left" shrinkToFit="0" vertical="top" wrapText="1"/>
    </xf>
    <xf borderId="3" fillId="0" fontId="14" numFmtId="0" xfId="0" applyAlignment="1" applyBorder="1" applyFont="1">
      <alignment horizontal="center" shrinkToFit="0" vertical="top" wrapText="1"/>
    </xf>
    <xf borderId="3" fillId="0" fontId="15" numFmtId="164" xfId="0" applyAlignment="1" applyBorder="1" applyFont="1" applyNumberFormat="1">
      <alignment horizontal="center" shrinkToFit="0" vertical="top" wrapText="1"/>
    </xf>
    <xf borderId="17" fillId="4" fontId="6" numFmtId="0" xfId="0" applyAlignment="1" applyBorder="1" applyFill="1" applyFont="1">
      <alignment horizontal="left" shrinkToFit="0" vertical="top" wrapText="1"/>
    </xf>
    <xf borderId="3" fillId="5" fontId="11" numFmtId="3" xfId="0" applyAlignment="1" applyBorder="1" applyFill="1" applyFont="1" applyNumberFormat="1">
      <alignment horizontal="center" shrinkToFit="1" vertical="top" wrapText="0"/>
    </xf>
    <xf borderId="3" fillId="4" fontId="16" numFmtId="3" xfId="0" applyAlignment="1" applyBorder="1" applyFont="1" applyNumberFormat="1">
      <alignment horizontal="center" shrinkToFit="1" vertical="top" wrapText="0"/>
    </xf>
    <xf borderId="18" fillId="4" fontId="11" numFmtId="164" xfId="0" applyAlignment="1" applyBorder="1" applyFont="1" applyNumberFormat="1">
      <alignment horizontal="center" shrinkToFit="0" vertical="top" wrapText="1"/>
    </xf>
    <xf borderId="18" fillId="5" fontId="11" numFmtId="164" xfId="0" applyAlignment="1" applyBorder="1" applyFont="1" applyNumberFormat="1">
      <alignment horizontal="center" shrinkToFit="0" vertical="top" wrapText="1"/>
    </xf>
    <xf borderId="13" fillId="4" fontId="17" numFmtId="0" xfId="0" applyAlignment="1" applyBorder="1" applyFont="1">
      <alignment horizontal="left" shrinkToFit="0" vertical="top" wrapText="1"/>
    </xf>
    <xf borderId="3" fillId="5" fontId="6" numFmtId="3" xfId="0" applyAlignment="1" applyBorder="1" applyFont="1" applyNumberFormat="1">
      <alignment horizontal="center" shrinkToFit="1" vertical="top" wrapText="0"/>
    </xf>
    <xf borderId="13" fillId="4" fontId="11" numFmtId="0" xfId="0" applyAlignment="1" applyBorder="1" applyFont="1">
      <alignment horizontal="left" shrinkToFit="0" vertical="top" wrapText="1"/>
    </xf>
    <xf borderId="3" fillId="4" fontId="11" numFmtId="164" xfId="0" applyAlignment="1" applyBorder="1" applyFont="1" applyNumberFormat="1">
      <alignment horizontal="center" shrinkToFit="0" vertical="top" wrapText="1"/>
    </xf>
    <xf borderId="3" fillId="5" fontId="11" numFmtId="164" xfId="0" applyAlignment="1" applyBorder="1" applyFont="1" applyNumberFormat="1">
      <alignment horizontal="center" shrinkToFit="0" vertical="top" wrapText="1"/>
    </xf>
    <xf borderId="0" fillId="0" fontId="11" numFmtId="0" xfId="0" applyAlignment="1" applyFont="1">
      <alignment horizontal="left" shrinkToFit="0" vertical="top" wrapText="1"/>
    </xf>
    <xf borderId="0" fillId="0" fontId="18" numFmtId="0" xfId="0" applyAlignment="1" applyFont="1">
      <alignment horizontal="left" shrinkToFit="0" vertical="top" wrapText="1"/>
    </xf>
    <xf borderId="0" fillId="0" fontId="15" numFmtId="0" xfId="0" applyAlignment="1" applyFont="1">
      <alignment horizontal="left" vertical="top"/>
    </xf>
    <xf borderId="19" fillId="0" fontId="15" numFmtId="0" xfId="0" applyAlignment="1" applyBorder="1" applyFont="1">
      <alignment horizontal="left" vertical="top"/>
    </xf>
    <xf borderId="19" fillId="0" fontId="15" numFmtId="3" xfId="0" applyAlignment="1" applyBorder="1" applyFont="1" applyNumberFormat="1">
      <alignment horizontal="center" vertical="top"/>
    </xf>
    <xf borderId="19" fillId="0" fontId="19" numFmtId="3" xfId="0" applyAlignment="1" applyBorder="1" applyFont="1" applyNumberFormat="1">
      <alignment horizontal="center" vertical="top"/>
    </xf>
    <xf borderId="20" fillId="0" fontId="5" numFmtId="3" xfId="0" applyAlignment="1" applyBorder="1" applyFont="1" applyNumberFormat="1">
      <alignment horizontal="center" vertical="top"/>
    </xf>
    <xf borderId="0" fillId="0" fontId="12" numFmtId="0" xfId="0" applyAlignment="1" applyFont="1">
      <alignment horizontal="left" vertical="top"/>
    </xf>
    <xf borderId="0" fillId="0" fontId="15" numFmtId="0" xfId="0" applyAlignment="1" applyFont="1">
      <alignment horizontal="right" vertical="top"/>
    </xf>
    <xf borderId="0" fillId="0" fontId="15" numFmtId="3" xfId="0" applyAlignment="1" applyFont="1" applyNumberFormat="1">
      <alignment horizontal="center" vertical="top"/>
    </xf>
    <xf borderId="0" fillId="0" fontId="15" numFmtId="4" xfId="0" applyAlignment="1" applyFont="1" applyNumberFormat="1">
      <alignment horizontal="left" vertical="top"/>
    </xf>
    <xf borderId="0" fillId="0" fontId="15" numFmtId="0" xfId="0" applyAlignment="1" applyFont="1">
      <alignment horizontal="center" vertical="top"/>
    </xf>
    <xf borderId="0" fillId="0" fontId="15" numFmtId="165" xfId="0" applyAlignment="1" applyFont="1" applyNumberFormat="1">
      <alignment horizontal="center" vertical="top"/>
    </xf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1">
    <dxf>
      <font/>
      <fill>
        <patternFill patternType="solid">
          <fgColor rgb="FFDBE9F7"/>
          <bgColor rgb="FFDBE9F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304800</xdr:colOff>
      <xdr:row>4</xdr:row>
      <xdr:rowOff>85725</xdr:rowOff>
    </xdr:from>
    <xdr:ext cx="323850" cy="495300"/>
    <xdr:sp>
      <xdr:nvSpPr>
        <xdr:cNvPr id="3" name="Shape 3"/>
        <xdr:cNvSpPr/>
      </xdr:nvSpPr>
      <xdr:spPr>
        <a:xfrm>
          <a:off x="5188838" y="3537113"/>
          <a:ext cx="314325" cy="485775"/>
        </a:xfrm>
        <a:prstGeom prst="downArrow">
          <a:avLst>
            <a:gd fmla="val 50000" name="adj1"/>
            <a:gd fmla="val 50000" name="adj2"/>
          </a:avLst>
        </a:prstGeom>
        <a:solidFill>
          <a:srgbClr val="F07E1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342900</xdr:colOff>
      <xdr:row>4</xdr:row>
      <xdr:rowOff>85725</xdr:rowOff>
    </xdr:from>
    <xdr:ext cx="304800" cy="495300"/>
    <xdr:sp>
      <xdr:nvSpPr>
        <xdr:cNvPr id="4" name="Shape 4"/>
        <xdr:cNvSpPr/>
      </xdr:nvSpPr>
      <xdr:spPr>
        <a:xfrm>
          <a:off x="5198363" y="3537113"/>
          <a:ext cx="295275" cy="485775"/>
        </a:xfrm>
        <a:prstGeom prst="downArrow">
          <a:avLst>
            <a:gd fmla="val 50000" name="adj1"/>
            <a:gd fmla="val 50000" name="adj2"/>
          </a:avLst>
        </a:prstGeom>
        <a:solidFill>
          <a:srgbClr val="F07E1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95250</xdr:colOff>
      <xdr:row>4</xdr:row>
      <xdr:rowOff>161925</xdr:rowOff>
    </xdr:from>
    <xdr:ext cx="790575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7.25"/>
    <col customWidth="1" min="2" max="6" width="11.88"/>
    <col customWidth="1" min="7" max="26" width="7.5"/>
  </cols>
  <sheetData>
    <row r="1" ht="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9.5" customHeight="1">
      <c r="A5" s="2" t="s">
        <v>0</v>
      </c>
      <c r="B5" s="3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5" t="s">
        <v>1</v>
      </c>
      <c r="B6" s="6" t="s">
        <v>2</v>
      </c>
      <c r="C6" s="7">
        <v>4.5</v>
      </c>
      <c r="D6" s="6" t="s">
        <v>3</v>
      </c>
      <c r="E6" s="8">
        <v>2.5</v>
      </c>
      <c r="F6" s="9" t="s">
        <v>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7.25" customHeight="1">
      <c r="A7" s="11"/>
      <c r="B7" s="12" t="s">
        <v>5</v>
      </c>
      <c r="C7" s="13"/>
      <c r="D7" s="12" t="s">
        <v>6</v>
      </c>
      <c r="E7" s="14"/>
      <c r="F7" s="1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6"/>
      <c r="B8" s="17" t="s">
        <v>7</v>
      </c>
      <c r="C8" s="18"/>
      <c r="D8" s="17" t="s">
        <v>8</v>
      </c>
      <c r="E8" s="18"/>
      <c r="F8" s="1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7.5" customHeight="1">
      <c r="A9" s="19"/>
      <c r="B9" s="20"/>
      <c r="C9" s="21"/>
      <c r="D9" s="20"/>
      <c r="E9" s="22"/>
      <c r="F9" s="2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24" t="s">
        <v>9</v>
      </c>
      <c r="B10" s="25" t="s">
        <v>10</v>
      </c>
      <c r="C10" s="25" t="s">
        <v>11</v>
      </c>
      <c r="D10" s="25" t="s">
        <v>12</v>
      </c>
      <c r="E10" s="26" t="s">
        <v>13</v>
      </c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27"/>
      <c r="B11" s="28" t="s">
        <v>14</v>
      </c>
      <c r="C11" s="28" t="s">
        <v>14</v>
      </c>
      <c r="D11" s="28" t="s">
        <v>14</v>
      </c>
      <c r="E11" s="28" t="s">
        <v>15</v>
      </c>
      <c r="F11" s="29" t="s">
        <v>16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30" t="s">
        <v>17</v>
      </c>
      <c r="B12" s="31"/>
      <c r="C12" s="31"/>
      <c r="D12" s="32"/>
      <c r="E12" s="28"/>
      <c r="F12" s="33">
        <v>0.5034722222222222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34" t="s">
        <v>18</v>
      </c>
      <c r="B13" s="35">
        <v>600.0</v>
      </c>
      <c r="C13" s="36"/>
      <c r="D13" s="35">
        <f>B13+C13</f>
        <v>600</v>
      </c>
      <c r="E13" s="37">
        <f t="shared" ref="E13:E20" si="1">ROUND(((B13/1000)*$C$6/1440)+(C13/100)*$E$6/1440,5)</f>
        <v>0.00188</v>
      </c>
      <c r="F13" s="38">
        <f t="shared" ref="F13:F20" si="2">F12+E13</f>
        <v>0.5053522222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39" t="s">
        <v>19</v>
      </c>
      <c r="B14" s="40"/>
      <c r="C14" s="36">
        <v>400.0</v>
      </c>
      <c r="D14" s="35">
        <f t="shared" ref="D14:D20" si="3">D13+B14+C14</f>
        <v>1000</v>
      </c>
      <c r="E14" s="37">
        <f t="shared" si="1"/>
        <v>0.00694</v>
      </c>
      <c r="F14" s="38">
        <f t="shared" si="2"/>
        <v>0.5122922222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34" t="s">
        <v>20</v>
      </c>
      <c r="B15" s="35">
        <v>1200.0</v>
      </c>
      <c r="C15" s="36"/>
      <c r="D15" s="35">
        <f t="shared" si="3"/>
        <v>2200</v>
      </c>
      <c r="E15" s="37">
        <f t="shared" si="1"/>
        <v>0.00375</v>
      </c>
      <c r="F15" s="38">
        <f t="shared" si="2"/>
        <v>0.5160422222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39" t="s">
        <v>21</v>
      </c>
      <c r="B16" s="40"/>
      <c r="C16" s="36">
        <v>600.0</v>
      </c>
      <c r="D16" s="35">
        <f t="shared" si="3"/>
        <v>2800</v>
      </c>
      <c r="E16" s="37">
        <f t="shared" si="1"/>
        <v>0.01042</v>
      </c>
      <c r="F16" s="38">
        <f t="shared" si="2"/>
        <v>0.5264622222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34" t="s">
        <v>22</v>
      </c>
      <c r="B17" s="35">
        <v>500.0</v>
      </c>
      <c r="C17" s="36"/>
      <c r="D17" s="35">
        <f t="shared" si="3"/>
        <v>3300</v>
      </c>
      <c r="E17" s="37">
        <f t="shared" si="1"/>
        <v>0.00156</v>
      </c>
      <c r="F17" s="38">
        <f t="shared" si="2"/>
        <v>0.5280222222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39" t="s">
        <v>23</v>
      </c>
      <c r="B18" s="40"/>
      <c r="C18" s="36">
        <v>400.0</v>
      </c>
      <c r="D18" s="35">
        <f t="shared" si="3"/>
        <v>3700</v>
      </c>
      <c r="E18" s="37">
        <f t="shared" si="1"/>
        <v>0.00694</v>
      </c>
      <c r="F18" s="38">
        <f t="shared" si="2"/>
        <v>0.5349622222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34" t="s">
        <v>24</v>
      </c>
      <c r="B19" s="35">
        <v>3200.0</v>
      </c>
      <c r="C19" s="36"/>
      <c r="D19" s="35">
        <f t="shared" si="3"/>
        <v>6900</v>
      </c>
      <c r="E19" s="37">
        <f t="shared" si="1"/>
        <v>0.01</v>
      </c>
      <c r="F19" s="38">
        <f t="shared" si="2"/>
        <v>0.5449622222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41" t="s">
        <v>25</v>
      </c>
      <c r="B20" s="40">
        <v>200.0</v>
      </c>
      <c r="C20" s="36"/>
      <c r="D20" s="35">
        <f t="shared" si="3"/>
        <v>7100</v>
      </c>
      <c r="E20" s="42">
        <f t="shared" si="1"/>
        <v>0.00063</v>
      </c>
      <c r="F20" s="43">
        <f t="shared" si="2"/>
        <v>0.5455922222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44"/>
      <c r="B21" s="44"/>
      <c r="C21" s="44"/>
      <c r="D21" s="45"/>
      <c r="E21" s="46"/>
      <c r="F21" s="4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47" t="s">
        <v>26</v>
      </c>
      <c r="B22" s="48">
        <f t="shared" ref="B22:C22" si="4">SUM(B13:B21)</f>
        <v>5700</v>
      </c>
      <c r="C22" s="49">
        <f t="shared" si="4"/>
        <v>1400</v>
      </c>
      <c r="D22" s="50">
        <f>B22+C22</f>
        <v>7100</v>
      </c>
      <c r="E22" s="46"/>
      <c r="F22" s="4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51"/>
      <c r="B23" s="51"/>
      <c r="C23" s="51"/>
      <c r="D23" s="51"/>
      <c r="E23" s="46"/>
      <c r="F23" s="4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52" t="s">
        <v>27</v>
      </c>
      <c r="B24" s="53">
        <f>B22+C22</f>
        <v>7100</v>
      </c>
      <c r="C24" s="54">
        <f>B24*0.000621371</f>
        <v>4.4117341</v>
      </c>
      <c r="D24" s="51"/>
      <c r="E24" s="46"/>
      <c r="F24" s="4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52" t="s">
        <v>28</v>
      </c>
      <c r="B25" s="55">
        <v>4.0</v>
      </c>
      <c r="C25" s="51"/>
      <c r="D25" s="51"/>
      <c r="E25" s="46"/>
      <c r="F25" s="4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52" t="s">
        <v>29</v>
      </c>
      <c r="B26" s="55">
        <f>COUNT(C13:C20)</f>
        <v>3</v>
      </c>
      <c r="C26" s="51"/>
      <c r="D26" s="51"/>
      <c r="E26" s="46"/>
      <c r="F26" s="4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52" t="s">
        <v>30</v>
      </c>
      <c r="B27" s="56">
        <f>C22/D22</f>
        <v>0.1971830986</v>
      </c>
      <c r="C27" s="51"/>
      <c r="D27" s="51"/>
      <c r="E27" s="46"/>
      <c r="F27" s="4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57"/>
      <c r="B35" s="5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6:A8"/>
    <mergeCell ref="C6:C7"/>
    <mergeCell ref="E6:E7"/>
    <mergeCell ref="F6:F8"/>
    <mergeCell ref="B8:C8"/>
    <mergeCell ref="D8:E8"/>
    <mergeCell ref="E10:F10"/>
  </mergeCells>
  <conditionalFormatting sqref="A13:D20">
    <cfRule type="expression" dxfId="0" priority="1">
      <formula>$A$9</formula>
    </cfRule>
  </conditionalFormatting>
  <conditionalFormatting sqref="E13:F20">
    <cfRule type="expression" dxfId="0" priority="2">
      <formula>$A$13</formula>
    </cfRule>
  </conditionalFormatting>
  <printOptions/>
  <pageMargins bottom="0.3937007874015748" footer="0.0" header="0.0" left="0.29527559055118113" right="0.29527559055118113" top="0.393700787401574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2024-10-30T16:10:49Z</dcterms:created>
  <dc:creator>Mauro Herrmann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