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LD SERIES ENGADIN" sheetId="1" r:id="rId4"/>
  </sheets>
  <definedNames/>
  <calcPr/>
  <extLst>
    <ext uri="GoogleSheetsCustomDataVersion2">
      <go:sheetsCustomData xmlns:go="http://customooxmlschemas.google.com/" r:id="rId5" roundtripDataChecksum="K8W5nyfraKcPB6gdJ+Ul6UfJH3QBkfKFa88ZgNBf3e0="/>
    </ext>
  </extLst>
</workbook>
</file>

<file path=xl/sharedStrings.xml><?xml version="1.0" encoding="utf-8"?>
<sst xmlns="http://schemas.openxmlformats.org/spreadsheetml/2006/main" count="56" uniqueCount="52">
  <si>
    <t>Times and Distances 
ÖTILLÖ World Series Engadin</t>
  </si>
  <si>
    <t>Determine Your Average Personal Race Pace!</t>
  </si>
  <si>
    <t>Ø Running Pace</t>
  </si>
  <si>
    <t xml:space="preserve">Ø Swimming Pace </t>
  </si>
  <si>
    <t>Please note that the calculation does not account for trail gradient or technical difficulties.</t>
  </si>
  <si>
    <t>in min/km</t>
  </si>
  <si>
    <t>in min/100m</t>
  </si>
  <si>
    <t>4.5 min/km = 4min 30s/km</t>
  </si>
  <si>
    <t>2.5 min/100m = 2min 30s/100m</t>
  </si>
  <si>
    <t>Location</t>
  </si>
  <si>
    <t>Running</t>
  </si>
  <si>
    <t>Swimming</t>
  </si>
  <si>
    <t>Total Distance</t>
  </si>
  <si>
    <t>Vertical +/-</t>
  </si>
  <si>
    <t>Your Projected Time</t>
  </si>
  <si>
    <t>in meters</t>
  </si>
  <si>
    <t>Time in hh:mm</t>
  </si>
  <si>
    <t>Time on clock</t>
  </si>
  <si>
    <t xml:space="preserve">START: </t>
  </si>
  <si>
    <r>
      <rPr>
        <rFont val="Bricolage Grotesque"/>
        <b/>
        <color rgb="FF000000"/>
        <sz val="8.0"/>
      </rPr>
      <t>Start</t>
    </r>
    <r>
      <rPr>
        <rFont val="Bricolage Grotesque"/>
        <color rgb="FF000000"/>
        <sz val="8.0"/>
      </rPr>
      <t xml:space="preserve"> Mulets Sports Centre Silvaplana - Camping</t>
    </r>
  </si>
  <si>
    <r>
      <rPr>
        <rFont val="Bricolage Grotesque"/>
        <color rgb="FF0070C0"/>
        <sz val="8.0"/>
      </rPr>
      <t xml:space="preserve">Camping - Kite Surf Beach </t>
    </r>
    <r>
      <rPr>
        <rFont val="Bricolage Grotesque"/>
        <b/>
        <color rgb="FF000000"/>
        <sz val="8.0"/>
      </rPr>
      <t>Time 1</t>
    </r>
  </si>
  <si>
    <t>Kite Surf Beach - Via Agluagliols</t>
  </si>
  <si>
    <t>Via Agluagliols - Lej Suot</t>
  </si>
  <si>
    <t>Lej Suot - Shoreline</t>
  </si>
  <si>
    <r>
      <rPr>
        <rFont val="Bricolage Grotesque"/>
        <color rgb="FF0070C0"/>
        <sz val="8.0"/>
      </rPr>
      <t xml:space="preserve">Shoreline - Lej Champfer </t>
    </r>
    <r>
      <rPr>
        <rFont val="Bricolage Grotesque"/>
        <b/>
        <color rgb="FF000000"/>
        <sz val="8.0"/>
      </rPr>
      <t>Time 2 Energy</t>
    </r>
  </si>
  <si>
    <r>
      <rPr>
        <rFont val="Bricolage Grotesque"/>
        <color rgb="FF000000"/>
        <sz val="8.0"/>
      </rPr>
      <t xml:space="preserve">Lej Champfer - Grip da l'Aivla </t>
    </r>
    <r>
      <rPr>
        <rFont val="Bricolage Grotesque"/>
        <b/>
        <color rgb="FF000000"/>
        <sz val="8.0"/>
      </rPr>
      <t>Time 3 Energy</t>
    </r>
  </si>
  <si>
    <t>+300 m</t>
  </si>
  <si>
    <t>Grip da l'Aivla - Rabgussa</t>
  </si>
  <si>
    <t>-300m</t>
  </si>
  <si>
    <t>Rabgussa - Lej Silvaplana</t>
  </si>
  <si>
    <r>
      <rPr>
        <rFont val="Bricolage Grotesque"/>
        <color rgb="FF000000"/>
        <sz val="8.0"/>
      </rPr>
      <t xml:space="preserve">Lej Silvaplana - Sils Grond Café </t>
    </r>
    <r>
      <rPr>
        <rFont val="Bricolage Grotesque"/>
        <b/>
        <color rgb="FF000000"/>
        <sz val="8.0"/>
      </rPr>
      <t xml:space="preserve">Time 4 Energy </t>
    </r>
    <r>
      <rPr>
        <rFont val="Bricolage Grotesque"/>
        <b/>
        <color rgb="FFFF0000"/>
        <sz val="8.0"/>
      </rPr>
      <t>CUT-OFF 13:10</t>
    </r>
  </si>
  <si>
    <t>+160m/ -160m</t>
  </si>
  <si>
    <t>Sils Grond Café - Chasté</t>
  </si>
  <si>
    <t>Chasté -Isola</t>
  </si>
  <si>
    <t>Isola - Lej Maloja</t>
  </si>
  <si>
    <r>
      <rPr>
        <rFont val="Bricolage Grotesque"/>
        <color rgb="FF0070C0"/>
        <sz val="8.0"/>
      </rPr>
      <t xml:space="preserve">Lej Maloja - </t>
    </r>
    <r>
      <rPr>
        <rFont val="Bricolage Grotesque"/>
        <color rgb="FF4A86E8"/>
        <sz val="8.0"/>
      </rPr>
      <t xml:space="preserve">Maloja Camping </t>
    </r>
    <r>
      <rPr>
        <rFont val="Bricolage Grotesque"/>
        <b/>
        <color rgb="FF000000"/>
        <sz val="8.0"/>
      </rPr>
      <t>Time 5 Energy</t>
    </r>
  </si>
  <si>
    <r>
      <rPr>
        <rFont val="Bricolage Grotesque"/>
        <color rgb="FF000000"/>
        <sz val="8.0"/>
      </rPr>
      <t xml:space="preserve">Lej Maloja Camping </t>
    </r>
    <r>
      <rPr>
        <rFont val="Bricolage Grotesque"/>
        <b/>
        <color rgb="FF000000"/>
        <sz val="8.0"/>
      </rPr>
      <t xml:space="preserve"> </t>
    </r>
    <r>
      <rPr>
        <rFont val="Bricolage Grotesque"/>
        <color rgb="FF000000"/>
        <sz val="8.0"/>
      </rPr>
      <t xml:space="preserve">- Lej da Segl </t>
    </r>
  </si>
  <si>
    <t>+445m/ -445m</t>
  </si>
  <si>
    <t>Lej da Segl - Chasté</t>
  </si>
  <si>
    <r>
      <rPr>
        <rFont val="Bricolage Grotesque"/>
        <color rgb="FF000000"/>
        <sz val="8.0"/>
      </rPr>
      <t xml:space="preserve">Chasté - Sils Grond Café </t>
    </r>
    <r>
      <rPr>
        <rFont val="Bricolage Grotesque"/>
        <b/>
        <color rgb="FF000000"/>
        <sz val="8.0"/>
      </rPr>
      <t>Time 6 Energy</t>
    </r>
    <r>
      <rPr>
        <rFont val="Bricolage Grotesque"/>
        <color rgb="FF000000"/>
        <sz val="8.0"/>
      </rPr>
      <t xml:space="preserve"> </t>
    </r>
    <r>
      <rPr>
        <rFont val="Bricolage Grotesque"/>
        <b/>
        <color rgb="FFFF0000"/>
        <sz val="8.0"/>
      </rPr>
      <t>CUT-OFF 16:30</t>
    </r>
  </si>
  <si>
    <t>Sils - Lej Silvaplana</t>
  </si>
  <si>
    <t>Lej Silvaplana - Rabgussa</t>
  </si>
  <si>
    <t>Lej Silvaplana</t>
  </si>
  <si>
    <r>
      <rPr>
        <rFont val="Bricolage Grotesque"/>
        <color rgb="FF000000"/>
        <sz val="8.0"/>
      </rPr>
      <t xml:space="preserve">Lej Silvaplana – </t>
    </r>
    <r>
      <rPr>
        <rFont val="Bricolage Grotesque"/>
        <b/>
        <color rgb="FF000000"/>
        <sz val="8.0"/>
      </rPr>
      <t>Time 7</t>
    </r>
  </si>
  <si>
    <t>+210m/ -210m</t>
  </si>
  <si>
    <t>Time 8 - Finish line Silvaplana</t>
  </si>
  <si>
    <t>Total distances in meters</t>
  </si>
  <si>
    <t>+1'280m</t>
  </si>
  <si>
    <t>Total distance:  meters / miles</t>
  </si>
  <si>
    <t>Runs</t>
  </si>
  <si>
    <t>Swims</t>
  </si>
  <si>
    <t>% Swimming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</si>
</sst>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hh]:mm"/>
    <numFmt numFmtId="165" formatCode="0.0%"/>
  </numFmts>
  <fonts count="22">
    <font>
      <sz val="11.0"/>
      <color theme="1"/>
      <name val="Aptos Narrow"/>
      <scheme val="minor"/>
    </font>
    <font>
      <sz val="10.0"/>
      <color rgb="FF000000"/>
      <name val="Times New Roman"/>
    </font>
    <font>
      <sz val="16.0"/>
      <color theme="1"/>
      <name val="Bricolage Grotesque"/>
    </font>
    <font>
      <sz val="18.0"/>
      <color theme="1"/>
      <name val="Bricolage Grotesque"/>
    </font>
    <font>
      <sz val="22.0"/>
      <color theme="1"/>
      <name val="Bricolage Grotesque"/>
    </font>
    <font>
      <sz val="11.0"/>
      <color theme="1"/>
      <name val="Bricolage Grotesque"/>
    </font>
    <font>
      <sz val="9.0"/>
      <color rgb="FF000000"/>
      <name val="Bricolage Grotesque"/>
    </font>
    <font>
      <b/>
      <sz val="10.0"/>
      <color rgb="FF000000"/>
      <name val="Bricolage Grotesque"/>
    </font>
    <font/>
    <font>
      <sz val="7.0"/>
      <color theme="1"/>
      <name val="Bricolage Grotesque"/>
    </font>
    <font>
      <sz val="9.0"/>
      <color theme="1"/>
      <name val="Bricolage Grotesque"/>
    </font>
    <font>
      <sz val="8.0"/>
      <color theme="1"/>
      <name val="Bricolage Grotesque"/>
    </font>
    <font>
      <b/>
      <sz val="12.0"/>
      <color rgb="FF000000"/>
      <name val="Bricolage Grotesque"/>
    </font>
    <font>
      <sz val="9.0"/>
      <color rgb="FF7F7F7F"/>
      <name val="Bricolage Grotesque"/>
    </font>
    <font>
      <sz val="10.0"/>
      <color rgb="FF000000"/>
      <name val="Bricolage Grotesque"/>
    </font>
    <font>
      <sz val="8.0"/>
      <color rgb="FF000000"/>
      <name val="Bricolage Grotesque"/>
    </font>
    <font>
      <sz val="8.0"/>
      <color theme="4"/>
      <name val="Bricolage Grotesque"/>
    </font>
    <font>
      <sz val="8.0"/>
      <color rgb="FF0070C0"/>
      <name val="Bricolage Grotesque"/>
    </font>
    <font>
      <sz val="8.0"/>
      <color rgb="FF156082"/>
      <name val="Bricolage Grotesque"/>
    </font>
    <font>
      <sz val="8.0"/>
      <color rgb="FF7F7F7F"/>
      <name val="Bricolage Grotesque"/>
    </font>
    <font>
      <sz val="10.0"/>
      <color theme="4"/>
      <name val="Bricolage Grotesque"/>
    </font>
    <font>
      <sz val="10.0"/>
      <color theme="1"/>
      <name val="Bricolage Grotesque"/>
    </font>
  </fonts>
  <fills count="6">
    <fill>
      <patternFill patternType="none"/>
    </fill>
    <fill>
      <patternFill patternType="lightGray"/>
    </fill>
    <fill>
      <patternFill patternType="solid">
        <fgColor rgb="FFD9F2D0"/>
        <bgColor rgb="FFD9F2D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E8E8E8"/>
        <bgColor rgb="FFE8E8E8"/>
      </patternFill>
    </fill>
  </fills>
  <borders count="23">
    <border/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top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shrinkToFit="0" vertical="center" wrapText="1"/>
    </xf>
    <xf borderId="0" fillId="0" fontId="4" numFmtId="0" xfId="0" applyAlignment="1" applyFont="1">
      <alignment horizontal="left" shrinkToFit="0" vertical="top" wrapText="1"/>
    </xf>
    <xf borderId="2" fillId="0" fontId="5" numFmtId="0" xfId="0" applyAlignment="1" applyBorder="1" applyFont="1">
      <alignment horizontal="center" vertical="center"/>
    </xf>
    <xf borderId="3" fillId="0" fontId="6" numFmtId="0" xfId="0" applyAlignment="1" applyBorder="1" applyFont="1">
      <alignment horizontal="center" vertical="center"/>
    </xf>
    <xf borderId="4" fillId="2" fontId="7" numFmtId="0" xfId="0" applyAlignment="1" applyBorder="1" applyFill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2" fillId="0" fontId="8" numFmtId="0" xfId="0" applyBorder="1" applyFont="1"/>
    <xf borderId="6" fillId="2" fontId="7" numFmtId="0" xfId="0" applyAlignment="1" applyBorder="1" applyFont="1">
      <alignment horizontal="center" vertical="center"/>
    </xf>
    <xf borderId="4" fillId="0" fontId="9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7" fillId="0" fontId="8" numFmtId="0" xfId="0" applyBorder="1" applyFont="1"/>
    <xf borderId="3" fillId="0" fontId="10" numFmtId="0" xfId="0" applyAlignment="1" applyBorder="1" applyFont="1">
      <alignment horizontal="center" shrinkToFit="0" vertical="center" wrapText="1"/>
    </xf>
    <xf borderId="8" fillId="0" fontId="8" numFmtId="0" xfId="0" applyBorder="1" applyFont="1"/>
    <xf borderId="9" fillId="0" fontId="10" numFmtId="0" xfId="0" applyAlignment="1" applyBorder="1" applyFont="1">
      <alignment horizontal="center" shrinkToFit="0" vertical="center" wrapText="1"/>
    </xf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11" numFmtId="0" xfId="0" applyAlignment="1" applyBorder="1" applyFont="1">
      <alignment horizontal="center" shrinkToFit="0" vertical="center" wrapText="1"/>
    </xf>
    <xf borderId="14" fillId="0" fontId="8" numFmtId="0" xfId="0" applyBorder="1" applyFont="1"/>
    <xf borderId="15" fillId="0" fontId="8" numFmtId="0" xfId="0" applyBorder="1" applyFont="1"/>
    <xf borderId="16" fillId="3" fontId="5" numFmtId="0" xfId="0" applyAlignment="1" applyBorder="1" applyFill="1" applyFont="1">
      <alignment horizontal="left" vertical="top"/>
    </xf>
    <xf borderId="3" fillId="3" fontId="10" numFmtId="0" xfId="0" applyAlignment="1" applyBorder="1" applyFont="1">
      <alignment horizontal="center" shrinkToFit="0" vertical="top" wrapText="1"/>
    </xf>
    <xf borderId="3" fillId="3" fontId="5" numFmtId="0" xfId="0" applyAlignment="1" applyBorder="1" applyFont="1">
      <alignment horizontal="center" shrinkToFit="0" vertical="top" wrapText="1"/>
    </xf>
    <xf borderId="17" fillId="3" fontId="10" numFmtId="0" xfId="0" applyAlignment="1" applyBorder="1" applyFont="1">
      <alignment horizontal="center" shrinkToFit="0" vertical="top" wrapText="1"/>
    </xf>
    <xf borderId="17" fillId="3" fontId="5" numFmtId="0" xfId="0" applyAlignment="1" applyBorder="1" applyFont="1">
      <alignment horizontal="center" shrinkToFit="0" vertical="top" wrapText="1"/>
    </xf>
    <xf borderId="18" fillId="3" fontId="5" numFmtId="0" xfId="0" applyAlignment="1" applyBorder="1" applyFont="1">
      <alignment horizontal="center" shrinkToFit="0" vertical="top" wrapText="1"/>
    </xf>
    <xf borderId="13" fillId="0" fontId="5" numFmtId="0" xfId="0" applyAlignment="1" applyBorder="1" applyFont="1">
      <alignment horizontal="center" vertical="top"/>
    </xf>
    <xf borderId="3" fillId="0" fontId="5" numFmtId="0" xfId="0" applyAlignment="1" applyBorder="1" applyFont="1">
      <alignment horizontal="center" shrinkToFit="0" vertical="top" wrapText="1"/>
    </xf>
    <xf borderId="13" fillId="0" fontId="5" numFmtId="0" xfId="0" applyAlignment="1" applyBorder="1" applyFont="1">
      <alignment horizontal="center" shrinkToFit="0" vertical="top" wrapText="1"/>
    </xf>
    <xf borderId="15" fillId="0" fontId="7" numFmtId="0" xfId="0" applyAlignment="1" applyBorder="1" applyFont="1">
      <alignment horizontal="left" shrinkToFit="0" vertical="top" wrapText="1"/>
    </xf>
    <xf borderId="3" fillId="0" fontId="10" numFmtId="0" xfId="0" applyAlignment="1" applyBorder="1" applyFont="1">
      <alignment horizontal="center" shrinkToFit="0" vertical="top" wrapText="1"/>
    </xf>
    <xf borderId="3" fillId="0" fontId="10" numFmtId="20" xfId="0" applyAlignment="1" applyBorder="1" applyFont="1" applyNumberFormat="1">
      <alignment horizontal="center" shrinkToFit="0" vertical="top" wrapText="1"/>
    </xf>
    <xf borderId="3" fillId="0" fontId="12" numFmtId="0" xfId="0" applyAlignment="1" applyBorder="1" applyFont="1">
      <alignment horizontal="left" shrinkToFit="0" vertical="top" wrapText="1"/>
    </xf>
    <xf borderId="3" fillId="0" fontId="10" numFmtId="0" xfId="0" applyAlignment="1" applyBorder="1" applyFont="1">
      <alignment horizontal="left" shrinkToFit="0" vertical="top" wrapText="1"/>
    </xf>
    <xf borderId="3" fillId="0" fontId="13" numFmtId="0" xfId="0" applyAlignment="1" applyBorder="1" applyFont="1">
      <alignment horizontal="center" shrinkToFit="0" vertical="top" wrapText="1"/>
    </xf>
    <xf borderId="3" fillId="0" fontId="14" numFmtId="164" xfId="0" applyAlignment="1" applyBorder="1" applyFont="1" applyNumberFormat="1">
      <alignment horizontal="center" shrinkToFit="0" vertical="top" wrapText="1"/>
    </xf>
    <xf borderId="19" fillId="4" fontId="15" numFmtId="0" xfId="0" applyAlignment="1" applyBorder="1" applyFill="1" applyFont="1">
      <alignment horizontal="left" readingOrder="0" shrinkToFit="0" vertical="top" wrapText="1"/>
    </xf>
    <xf borderId="3" fillId="5" fontId="11" numFmtId="3" xfId="0" applyAlignment="1" applyBorder="1" applyFill="1" applyFont="1" applyNumberFormat="1">
      <alignment horizontal="center" shrinkToFit="1" vertical="top" wrapText="0"/>
    </xf>
    <xf borderId="3" fillId="4" fontId="16" numFmtId="3" xfId="0" applyAlignment="1" applyBorder="1" applyFont="1" applyNumberFormat="1">
      <alignment horizontal="center" shrinkToFit="1" vertical="top" wrapText="0"/>
    </xf>
    <xf borderId="3" fillId="4" fontId="11" numFmtId="3" xfId="0" applyAlignment="1" applyBorder="1" applyFont="1" applyNumberFormat="1">
      <alignment horizontal="center" shrinkToFit="1" vertical="top" wrapText="0"/>
    </xf>
    <xf borderId="20" fillId="4" fontId="11" numFmtId="164" xfId="0" applyAlignment="1" applyBorder="1" applyFont="1" applyNumberFormat="1">
      <alignment horizontal="center" shrinkToFit="0" vertical="top" wrapText="1"/>
    </xf>
    <xf borderId="20" fillId="5" fontId="11" numFmtId="164" xfId="0" applyAlignment="1" applyBorder="1" applyFont="1" applyNumberFormat="1">
      <alignment horizontal="center" shrinkToFit="0" vertical="top" wrapText="1"/>
    </xf>
    <xf borderId="16" fillId="4" fontId="17" numFmtId="0" xfId="0" applyAlignment="1" applyBorder="1" applyFont="1">
      <alignment horizontal="left" readingOrder="0" shrinkToFit="0" vertical="top" wrapText="1"/>
    </xf>
    <xf borderId="3" fillId="5" fontId="15" numFmtId="3" xfId="0" applyAlignment="1" applyBorder="1" applyFont="1" applyNumberFormat="1">
      <alignment horizontal="center" shrinkToFit="1" vertical="top" wrapText="0"/>
    </xf>
    <xf borderId="19" fillId="4" fontId="15" numFmtId="0" xfId="0" applyAlignment="1" applyBorder="1" applyFont="1">
      <alignment horizontal="left" shrinkToFit="0" vertical="top" wrapText="1"/>
    </xf>
    <xf borderId="16" fillId="4" fontId="17" numFmtId="0" xfId="0" applyAlignment="1" applyBorder="1" applyFont="1">
      <alignment horizontal="left" shrinkToFit="0" vertical="top" wrapText="1"/>
    </xf>
    <xf quotePrefix="1" borderId="3" fillId="4" fontId="11" numFmtId="3" xfId="0" applyAlignment="1" applyBorder="1" applyFont="1" applyNumberFormat="1">
      <alignment horizontal="center" shrinkToFit="1" vertical="top" wrapText="0"/>
    </xf>
    <xf borderId="3" fillId="5" fontId="11" numFmtId="3" xfId="0" applyAlignment="1" applyBorder="1" applyFont="1" applyNumberFormat="1">
      <alignment horizontal="center" readingOrder="0" shrinkToFit="1" vertical="top" wrapText="0"/>
    </xf>
    <xf borderId="3" fillId="4" fontId="11" numFmtId="0" xfId="0" applyAlignment="1" applyBorder="1" applyFont="1">
      <alignment horizontal="center" readingOrder="0" shrinkToFit="1" vertical="top" wrapText="0"/>
    </xf>
    <xf borderId="3" fillId="5" fontId="15" numFmtId="3" xfId="0" applyAlignment="1" applyBorder="1" applyFont="1" applyNumberFormat="1">
      <alignment horizontal="center" readingOrder="0" shrinkToFit="1" vertical="top" wrapText="0"/>
    </xf>
    <xf quotePrefix="1" borderId="3" fillId="4" fontId="11" numFmtId="0" xfId="0" applyAlignment="1" applyBorder="1" applyFont="1">
      <alignment horizontal="center" readingOrder="0" shrinkToFit="1" vertical="top" wrapText="0"/>
    </xf>
    <xf borderId="19" fillId="4" fontId="17" numFmtId="0" xfId="0" applyAlignment="1" applyBorder="1" applyFont="1">
      <alignment horizontal="left" shrinkToFit="0" vertical="top" wrapText="1"/>
    </xf>
    <xf borderId="3" fillId="4" fontId="18" numFmtId="3" xfId="0" applyAlignment="1" applyBorder="1" applyFont="1" applyNumberFormat="1">
      <alignment horizontal="center" readingOrder="0" shrinkToFit="1" vertical="top" wrapText="0"/>
    </xf>
    <xf borderId="4" fillId="4" fontId="11" numFmtId="164" xfId="0" applyAlignment="1" applyBorder="1" applyFont="1" applyNumberFormat="1">
      <alignment horizontal="center" shrinkToFit="0" vertical="top" wrapText="1"/>
    </xf>
    <xf borderId="4" fillId="5" fontId="11" numFmtId="164" xfId="0" applyAlignment="1" applyBorder="1" applyFont="1" applyNumberFormat="1">
      <alignment horizontal="center" shrinkToFit="0" vertical="top" wrapText="1"/>
    </xf>
    <xf borderId="18" fillId="4" fontId="15" numFmtId="0" xfId="0" applyAlignment="1" applyBorder="1" applyFont="1">
      <alignment horizontal="left" shrinkToFit="0" vertical="top" wrapText="1"/>
    </xf>
    <xf borderId="3" fillId="4" fontId="11" numFmtId="164" xfId="0" applyAlignment="1" applyBorder="1" applyFont="1" applyNumberFormat="1">
      <alignment horizontal="center" shrinkToFit="0" vertical="top" wrapText="1"/>
    </xf>
    <xf borderId="3" fillId="5" fontId="11" numFmtId="164" xfId="0" applyAlignment="1" applyBorder="1" applyFont="1" applyNumberFormat="1">
      <alignment horizontal="center" shrinkToFit="0" vertical="top" wrapText="1"/>
    </xf>
    <xf borderId="0" fillId="0" fontId="11" numFmtId="0" xfId="0" applyAlignment="1" applyFont="1">
      <alignment horizontal="left" shrinkToFit="0" vertical="top" wrapText="1"/>
    </xf>
    <xf borderId="0" fillId="0" fontId="19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vertical="top"/>
    </xf>
    <xf borderId="21" fillId="0" fontId="14" numFmtId="0" xfId="0" applyAlignment="1" applyBorder="1" applyFont="1">
      <alignment horizontal="left" vertical="top"/>
    </xf>
    <xf borderId="21" fillId="0" fontId="14" numFmtId="3" xfId="0" applyAlignment="1" applyBorder="1" applyFont="1" applyNumberFormat="1">
      <alignment horizontal="center" vertical="top"/>
    </xf>
    <xf borderId="21" fillId="0" fontId="20" numFmtId="3" xfId="0" applyAlignment="1" applyBorder="1" applyFont="1" applyNumberFormat="1">
      <alignment horizontal="center" vertical="top"/>
    </xf>
    <xf borderId="22" fillId="0" fontId="21" numFmtId="3" xfId="0" applyAlignment="1" applyBorder="1" applyFont="1" applyNumberFormat="1">
      <alignment horizontal="center" vertical="top"/>
    </xf>
    <xf quotePrefix="1" borderId="22" fillId="0" fontId="21" numFmtId="3" xfId="0" applyAlignment="1" applyBorder="1" applyFont="1" applyNumberFormat="1">
      <alignment horizontal="center" vertical="top"/>
    </xf>
    <xf borderId="0" fillId="0" fontId="5" numFmtId="0" xfId="0" applyAlignment="1" applyFont="1">
      <alignment horizontal="left" vertical="top"/>
    </xf>
    <xf borderId="0" fillId="0" fontId="14" numFmtId="0" xfId="0" applyAlignment="1" applyFont="1">
      <alignment horizontal="right" vertical="top"/>
    </xf>
    <xf borderId="0" fillId="0" fontId="14" numFmtId="3" xfId="0" applyAlignment="1" applyFont="1" applyNumberFormat="1">
      <alignment horizontal="center" vertical="top"/>
    </xf>
    <xf borderId="0" fillId="0" fontId="14" numFmtId="4" xfId="0" applyAlignment="1" applyFont="1" applyNumberFormat="1">
      <alignment horizontal="left" vertical="top"/>
    </xf>
    <xf borderId="0" fillId="0" fontId="14" numFmtId="0" xfId="0" applyAlignment="1" applyFont="1">
      <alignment horizontal="center" vertical="top"/>
    </xf>
    <xf borderId="0" fillId="0" fontId="14" numFmtId="165" xfId="0" applyAlignment="1" applyFont="1" applyNumberFormat="1">
      <alignment horizontal="center" vertical="top"/>
    </xf>
  </cellXfs>
  <cellStyles count="1">
    <cellStyle xfId="0" name="Normal" builtinId="0"/>
  </cellStyles>
  <dxfs count="1">
    <dxf>
      <font/>
      <fill>
        <patternFill patternType="solid">
          <fgColor rgb="FFDBE9F7"/>
          <bgColor rgb="FFDBE9F7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276225</xdr:colOff>
      <xdr:row>4</xdr:row>
      <xdr:rowOff>66675</xdr:rowOff>
    </xdr:from>
    <xdr:ext cx="333375" cy="504825"/>
    <xdr:sp>
      <xdr:nvSpPr>
        <xdr:cNvPr id="3" name="Shape 3"/>
        <xdr:cNvSpPr/>
      </xdr:nvSpPr>
      <xdr:spPr>
        <a:xfrm>
          <a:off x="5184075" y="3532350"/>
          <a:ext cx="323850" cy="495300"/>
        </a:xfrm>
        <a:prstGeom prst="downArrow">
          <a:avLst>
            <a:gd fmla="val 50000" name="adj1"/>
            <a:gd fmla="val 50000" name="adj2"/>
          </a:avLst>
        </a:prstGeom>
        <a:solidFill>
          <a:srgbClr val="F07E1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304800</xdr:colOff>
      <xdr:row>4</xdr:row>
      <xdr:rowOff>76200</xdr:rowOff>
    </xdr:from>
    <xdr:ext cx="342900" cy="495300"/>
    <xdr:sp>
      <xdr:nvSpPr>
        <xdr:cNvPr id="4" name="Shape 4"/>
        <xdr:cNvSpPr/>
      </xdr:nvSpPr>
      <xdr:spPr>
        <a:xfrm>
          <a:off x="5179313" y="3537113"/>
          <a:ext cx="333375" cy="485775"/>
        </a:xfrm>
        <a:prstGeom prst="downArrow">
          <a:avLst>
            <a:gd fmla="val 50000" name="adj1"/>
            <a:gd fmla="val 50000" name="adj2"/>
          </a:avLst>
        </a:prstGeom>
        <a:solidFill>
          <a:srgbClr val="F07E1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114300</xdr:colOff>
      <xdr:row>4</xdr:row>
      <xdr:rowOff>152400</xdr:rowOff>
    </xdr:from>
    <xdr:ext cx="762000" cy="3238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0.5"/>
    <col customWidth="1" min="2" max="7" width="11.88"/>
    <col customWidth="1" min="8" max="26" width="7.5"/>
  </cols>
  <sheetData>
    <row r="1" ht="1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hidden="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9.5" customHeight="1">
      <c r="A5" s="2" t="s">
        <v>0</v>
      </c>
      <c r="B5" s="3"/>
      <c r="C5" s="4"/>
      <c r="D5" s="4"/>
      <c r="E5" s="4"/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8.0" customHeight="1">
      <c r="A6" s="5" t="s">
        <v>1</v>
      </c>
      <c r="B6" s="6" t="s">
        <v>2</v>
      </c>
      <c r="C6" s="7">
        <v>4.5</v>
      </c>
      <c r="D6" s="8" t="s">
        <v>3</v>
      </c>
      <c r="E6" s="9"/>
      <c r="F6" s="10">
        <v>2.5</v>
      </c>
      <c r="G6" s="11" t="s">
        <v>4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7.25" customHeight="1">
      <c r="A7" s="13"/>
      <c r="B7" s="14" t="s">
        <v>5</v>
      </c>
      <c r="C7" s="15"/>
      <c r="D7" s="16" t="s">
        <v>6</v>
      </c>
      <c r="E7" s="17"/>
      <c r="F7" s="18"/>
      <c r="G7" s="19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5.75" customHeight="1">
      <c r="A8" s="17"/>
      <c r="B8" s="20" t="s">
        <v>7</v>
      </c>
      <c r="C8" s="21"/>
      <c r="D8" s="20" t="s">
        <v>8</v>
      </c>
      <c r="E8" s="22"/>
      <c r="F8" s="21"/>
      <c r="G8" s="1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7.5" customHeight="1">
      <c r="A9" s="23"/>
      <c r="B9" s="24"/>
      <c r="C9" s="25"/>
      <c r="D9" s="24"/>
      <c r="E9" s="26"/>
      <c r="F9" s="27"/>
      <c r="G9" s="2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29" t="s">
        <v>9</v>
      </c>
      <c r="B10" s="30" t="s">
        <v>10</v>
      </c>
      <c r="C10" s="30" t="s">
        <v>11</v>
      </c>
      <c r="D10" s="30" t="s">
        <v>12</v>
      </c>
      <c r="E10" s="30" t="s">
        <v>13</v>
      </c>
      <c r="F10" s="31" t="s">
        <v>14</v>
      </c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32"/>
      <c r="B11" s="33" t="s">
        <v>15</v>
      </c>
      <c r="C11" s="33" t="s">
        <v>15</v>
      </c>
      <c r="D11" s="33" t="s">
        <v>15</v>
      </c>
      <c r="E11" s="33" t="s">
        <v>15</v>
      </c>
      <c r="F11" s="33" t="s">
        <v>16</v>
      </c>
      <c r="G11" s="34" t="s">
        <v>17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35" t="s">
        <v>18</v>
      </c>
      <c r="B12" s="36"/>
      <c r="C12" s="36"/>
      <c r="D12" s="37"/>
      <c r="E12" s="37"/>
      <c r="F12" s="33"/>
      <c r="G12" s="38">
        <v>0.3958333333333333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39" t="s">
        <v>19</v>
      </c>
      <c r="B13" s="40">
        <v>650.0</v>
      </c>
      <c r="C13" s="41"/>
      <c r="D13" s="40">
        <f>B13+C13</f>
        <v>650</v>
      </c>
      <c r="E13" s="42"/>
      <c r="F13" s="43">
        <f t="shared" ref="F13:F35" si="1">ROUND(((B13/1000)*$C$6/1440)+(C13/100)*$F$6/1440,5)</f>
        <v>0.00203</v>
      </c>
      <c r="G13" s="44">
        <f t="shared" ref="G13:G35" si="2">G12+F13</f>
        <v>0.3978633333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45" t="s">
        <v>20</v>
      </c>
      <c r="B14" s="46"/>
      <c r="C14" s="41">
        <v>300.0</v>
      </c>
      <c r="D14" s="40">
        <f t="shared" ref="D14:D35" si="3">D13+B14+C14</f>
        <v>950</v>
      </c>
      <c r="E14" s="42"/>
      <c r="F14" s="43">
        <f t="shared" si="1"/>
        <v>0.00521</v>
      </c>
      <c r="G14" s="44">
        <f t="shared" si="2"/>
        <v>0.4030733333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47" t="s">
        <v>21</v>
      </c>
      <c r="B15" s="40">
        <v>1200.0</v>
      </c>
      <c r="C15" s="41"/>
      <c r="D15" s="40">
        <f t="shared" si="3"/>
        <v>2150</v>
      </c>
      <c r="E15" s="42"/>
      <c r="F15" s="43">
        <f t="shared" si="1"/>
        <v>0.00375</v>
      </c>
      <c r="G15" s="44">
        <f t="shared" si="2"/>
        <v>0.4068233333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48" t="s">
        <v>22</v>
      </c>
      <c r="B16" s="46"/>
      <c r="C16" s="41">
        <v>550.0</v>
      </c>
      <c r="D16" s="40">
        <f t="shared" si="3"/>
        <v>2700</v>
      </c>
      <c r="E16" s="42"/>
      <c r="F16" s="43">
        <f t="shared" si="1"/>
        <v>0.00955</v>
      </c>
      <c r="G16" s="44">
        <f t="shared" si="2"/>
        <v>0.4163733333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47" t="s">
        <v>23</v>
      </c>
      <c r="B17" s="40">
        <v>500.0</v>
      </c>
      <c r="C17" s="41"/>
      <c r="D17" s="40">
        <f t="shared" si="3"/>
        <v>3200</v>
      </c>
      <c r="E17" s="42"/>
      <c r="F17" s="43">
        <f t="shared" si="1"/>
        <v>0.00156</v>
      </c>
      <c r="G17" s="44">
        <f t="shared" si="2"/>
        <v>0.4179333333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45" t="s">
        <v>24</v>
      </c>
      <c r="B18" s="46"/>
      <c r="C18" s="41">
        <v>400.0</v>
      </c>
      <c r="D18" s="40">
        <f t="shared" si="3"/>
        <v>3600</v>
      </c>
      <c r="E18" s="42"/>
      <c r="F18" s="43">
        <f t="shared" si="1"/>
        <v>0.00694</v>
      </c>
      <c r="G18" s="44">
        <f t="shared" si="2"/>
        <v>0.4248733333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47" t="s">
        <v>25</v>
      </c>
      <c r="B19" s="40">
        <v>5400.0</v>
      </c>
      <c r="C19" s="41"/>
      <c r="D19" s="40">
        <f t="shared" si="3"/>
        <v>9000</v>
      </c>
      <c r="E19" s="49" t="s">
        <v>26</v>
      </c>
      <c r="F19" s="43">
        <f t="shared" si="1"/>
        <v>0.01688</v>
      </c>
      <c r="G19" s="44">
        <f t="shared" si="2"/>
        <v>0.4417533333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47" t="s">
        <v>27</v>
      </c>
      <c r="B20" s="40">
        <v>3800.0</v>
      </c>
      <c r="C20" s="41"/>
      <c r="D20" s="40">
        <f t="shared" si="3"/>
        <v>12800</v>
      </c>
      <c r="E20" s="49" t="s">
        <v>28</v>
      </c>
      <c r="F20" s="43">
        <f t="shared" si="1"/>
        <v>0.01188</v>
      </c>
      <c r="G20" s="44">
        <f t="shared" si="2"/>
        <v>0.4536333333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48" t="s">
        <v>29</v>
      </c>
      <c r="B21" s="46"/>
      <c r="C21" s="41">
        <v>600.0</v>
      </c>
      <c r="D21" s="40">
        <f t="shared" si="3"/>
        <v>13400</v>
      </c>
      <c r="E21" s="42"/>
      <c r="F21" s="43">
        <f t="shared" si="1"/>
        <v>0.01042</v>
      </c>
      <c r="G21" s="44">
        <f t="shared" si="2"/>
        <v>0.4640533333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47" t="s">
        <v>30</v>
      </c>
      <c r="B22" s="40">
        <v>4700.0</v>
      </c>
      <c r="C22" s="41"/>
      <c r="D22" s="40">
        <f t="shared" si="3"/>
        <v>18100</v>
      </c>
      <c r="E22" s="49" t="s">
        <v>31</v>
      </c>
      <c r="F22" s="43">
        <f t="shared" si="1"/>
        <v>0.01469</v>
      </c>
      <c r="G22" s="44">
        <f t="shared" si="2"/>
        <v>0.4787433333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47" t="s">
        <v>32</v>
      </c>
      <c r="B23" s="50">
        <v>2300.0</v>
      </c>
      <c r="C23" s="41"/>
      <c r="D23" s="40">
        <f t="shared" si="3"/>
        <v>20400</v>
      </c>
      <c r="E23" s="51"/>
      <c r="F23" s="43">
        <f t="shared" si="1"/>
        <v>0.00719</v>
      </c>
      <c r="G23" s="44">
        <f t="shared" si="2"/>
        <v>0.4859333333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48" t="s">
        <v>33</v>
      </c>
      <c r="B24" s="46"/>
      <c r="C24" s="41">
        <v>900.0</v>
      </c>
      <c r="D24" s="40">
        <f t="shared" si="3"/>
        <v>21300</v>
      </c>
      <c r="E24" s="42"/>
      <c r="F24" s="43">
        <f t="shared" si="1"/>
        <v>0.01563</v>
      </c>
      <c r="G24" s="44">
        <f t="shared" si="2"/>
        <v>0.5015633333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47" t="s">
        <v>34</v>
      </c>
      <c r="B25" s="40">
        <v>2300.0</v>
      </c>
      <c r="C25" s="41"/>
      <c r="D25" s="40">
        <f t="shared" si="3"/>
        <v>23600</v>
      </c>
      <c r="E25" s="51"/>
      <c r="F25" s="43">
        <f t="shared" si="1"/>
        <v>0.00719</v>
      </c>
      <c r="G25" s="44">
        <f t="shared" si="2"/>
        <v>0.5087533333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45" t="s">
        <v>35</v>
      </c>
      <c r="B26" s="40"/>
      <c r="C26" s="41">
        <v>900.0</v>
      </c>
      <c r="D26" s="40">
        <f t="shared" si="3"/>
        <v>24500</v>
      </c>
      <c r="E26" s="42"/>
      <c r="F26" s="43">
        <f t="shared" si="1"/>
        <v>0.01563</v>
      </c>
      <c r="G26" s="44">
        <f t="shared" si="2"/>
        <v>0.5243833333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9" t="s">
        <v>36</v>
      </c>
      <c r="B27" s="52">
        <v>7600.0</v>
      </c>
      <c r="C27" s="41"/>
      <c r="D27" s="40">
        <f t="shared" si="3"/>
        <v>32100</v>
      </c>
      <c r="E27" s="53" t="s">
        <v>37</v>
      </c>
      <c r="F27" s="43">
        <f t="shared" si="1"/>
        <v>0.02375</v>
      </c>
      <c r="G27" s="44">
        <f t="shared" si="2"/>
        <v>0.5481333333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54" t="s">
        <v>38</v>
      </c>
      <c r="B28" s="40"/>
      <c r="C28" s="41">
        <v>700.0</v>
      </c>
      <c r="D28" s="40">
        <f t="shared" si="3"/>
        <v>32800</v>
      </c>
      <c r="E28" s="42"/>
      <c r="F28" s="43">
        <f t="shared" si="1"/>
        <v>0.01215</v>
      </c>
      <c r="G28" s="44">
        <f t="shared" si="2"/>
        <v>0.5602833333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9" t="s">
        <v>39</v>
      </c>
      <c r="B29" s="50">
        <v>1300.0</v>
      </c>
      <c r="C29" s="41"/>
      <c r="D29" s="40">
        <f t="shared" si="3"/>
        <v>34100</v>
      </c>
      <c r="E29" s="42"/>
      <c r="F29" s="43">
        <f t="shared" si="1"/>
        <v>0.00406</v>
      </c>
      <c r="G29" s="44">
        <f t="shared" si="2"/>
        <v>0.5643433333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47" t="s">
        <v>40</v>
      </c>
      <c r="B30" s="50">
        <v>1600.0</v>
      </c>
      <c r="C30" s="41"/>
      <c r="D30" s="40">
        <f t="shared" si="3"/>
        <v>35700</v>
      </c>
      <c r="E30" s="42"/>
      <c r="F30" s="43">
        <f t="shared" si="1"/>
        <v>0.005</v>
      </c>
      <c r="G30" s="44">
        <f t="shared" si="2"/>
        <v>0.5693433333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54" t="s">
        <v>41</v>
      </c>
      <c r="B31" s="40"/>
      <c r="C31" s="55">
        <v>700.0</v>
      </c>
      <c r="D31" s="40">
        <f t="shared" si="3"/>
        <v>36400</v>
      </c>
      <c r="E31" s="42"/>
      <c r="F31" s="43">
        <f t="shared" si="1"/>
        <v>0.01215</v>
      </c>
      <c r="G31" s="44">
        <f t="shared" si="2"/>
        <v>0.5814933333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47" t="s">
        <v>29</v>
      </c>
      <c r="B32" s="40">
        <v>3200.0</v>
      </c>
      <c r="C32" s="41"/>
      <c r="D32" s="40">
        <f t="shared" si="3"/>
        <v>39600</v>
      </c>
      <c r="E32" s="42"/>
      <c r="F32" s="43">
        <f t="shared" si="1"/>
        <v>0.01</v>
      </c>
      <c r="G32" s="44">
        <f t="shared" si="2"/>
        <v>0.5914933333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54" t="s">
        <v>42</v>
      </c>
      <c r="B33" s="40"/>
      <c r="C33" s="41">
        <v>800.0</v>
      </c>
      <c r="D33" s="40">
        <f t="shared" si="3"/>
        <v>40400</v>
      </c>
      <c r="E33" s="42"/>
      <c r="F33" s="43">
        <f t="shared" si="1"/>
        <v>0.01389</v>
      </c>
      <c r="G33" s="44">
        <f t="shared" si="2"/>
        <v>0.6053833333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39" t="s">
        <v>43</v>
      </c>
      <c r="B34" s="40">
        <v>2100.0</v>
      </c>
      <c r="C34" s="41"/>
      <c r="D34" s="40">
        <f t="shared" si="3"/>
        <v>42500</v>
      </c>
      <c r="E34" s="49" t="s">
        <v>44</v>
      </c>
      <c r="F34" s="56">
        <f t="shared" si="1"/>
        <v>0.00656</v>
      </c>
      <c r="G34" s="57">
        <f t="shared" si="2"/>
        <v>0.6119433333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58" t="s">
        <v>45</v>
      </c>
      <c r="B35" s="40">
        <v>200.0</v>
      </c>
      <c r="C35" s="41"/>
      <c r="D35" s="40">
        <f t="shared" si="3"/>
        <v>42700</v>
      </c>
      <c r="E35" s="42"/>
      <c r="F35" s="59">
        <f t="shared" si="1"/>
        <v>0.00063</v>
      </c>
      <c r="G35" s="60">
        <f t="shared" si="2"/>
        <v>0.6125733333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61"/>
      <c r="B36" s="61"/>
      <c r="C36" s="61"/>
      <c r="D36" s="62"/>
      <c r="E36" s="61"/>
      <c r="F36" s="63"/>
      <c r="G36" s="6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64" t="s">
        <v>46</v>
      </c>
      <c r="B37" s="65">
        <f t="shared" ref="B37:C37" si="4">SUM(B13:B36)</f>
        <v>36850</v>
      </c>
      <c r="C37" s="66">
        <f t="shared" si="4"/>
        <v>5850</v>
      </c>
      <c r="D37" s="67">
        <f>B37+C37</f>
        <v>42700</v>
      </c>
      <c r="E37" s="68" t="s">
        <v>47</v>
      </c>
      <c r="F37" s="63"/>
      <c r="G37" s="6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69"/>
      <c r="B38" s="69"/>
      <c r="C38" s="69"/>
      <c r="D38" s="63"/>
      <c r="E38" s="63"/>
      <c r="F38" s="63"/>
      <c r="G38" s="6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70" t="s">
        <v>48</v>
      </c>
      <c r="B39" s="71">
        <f>B37+C37</f>
        <v>42700</v>
      </c>
      <c r="C39" s="72">
        <f>B39*0.000621371</f>
        <v>26.5325417</v>
      </c>
      <c r="D39" s="63"/>
      <c r="E39" s="63"/>
      <c r="F39" s="63"/>
      <c r="G39" s="6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70" t="s">
        <v>49</v>
      </c>
      <c r="B40" s="73">
        <v>10.0</v>
      </c>
      <c r="C40" s="69"/>
      <c r="D40" s="63"/>
      <c r="E40" s="63"/>
      <c r="F40" s="63"/>
      <c r="G40" s="6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70" t="s">
        <v>50</v>
      </c>
      <c r="B41" s="73">
        <f>COUNT(C13:C35)</f>
        <v>9</v>
      </c>
      <c r="C41" s="69"/>
      <c r="D41" s="63"/>
      <c r="E41" s="63"/>
      <c r="F41" s="63"/>
      <c r="G41" s="6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70" t="s">
        <v>51</v>
      </c>
      <c r="B42" s="74">
        <f>C37/D37</f>
        <v>0.1370023419</v>
      </c>
      <c r="C42" s="69"/>
      <c r="D42" s="63"/>
      <c r="E42" s="63"/>
      <c r="F42" s="63"/>
      <c r="G42" s="6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9">
    <mergeCell ref="G6:G8"/>
    <mergeCell ref="F10:G10"/>
    <mergeCell ref="A6:A8"/>
    <mergeCell ref="C6:C7"/>
    <mergeCell ref="D6:E6"/>
    <mergeCell ref="F6:F7"/>
    <mergeCell ref="D7:E7"/>
    <mergeCell ref="B8:C8"/>
    <mergeCell ref="D8:F8"/>
  </mergeCells>
  <conditionalFormatting sqref="A13:E35">
    <cfRule type="expression" dxfId="0" priority="1">
      <formula>$A$9</formula>
    </cfRule>
  </conditionalFormatting>
  <conditionalFormatting sqref="F13:G35">
    <cfRule type="expression" dxfId="0" priority="2">
      <formula>$A$13</formula>
    </cfRule>
  </conditionalFormatting>
  <printOptions/>
  <pageMargins bottom="0.3937007874015748" footer="0.0" header="0.0" left="0.29527559055118113" right="0.29527559055118113" top="0.393700787401574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2024-10-30T16:10:49Z</dcterms:created>
  <dc:creator>Mauro Herrmann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0x0101008A4FA6DC043B02449E4F48293AB1E9A8</vt:lpwstr>
  </property>
  <property fmtid="{D5CDD505-2E9C-101B-9397-08002B2CF9AE}" pid="3" name="MediaServiceImageTags">
    <vt:lpwstr/>
  </property>
</Properties>
</file>